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50" windowWidth="15600" windowHeight="7365" firstSheet="6" activeTab="7"/>
  </bookViews>
  <sheets>
    <sheet name="Bajeti_kiswahili (3)" sheetId="1" r:id="rId1"/>
    <sheet name="BAJETI BAKAA" sheetId="2" r:id="rId2"/>
    <sheet name="OWN SOURCE- OC" sheetId="3" r:id="rId3"/>
    <sheet name="OWN SOURCE- DEV" sheetId="4" r:id="rId4"/>
    <sheet name="OWN SOURCE DEV" sheetId="5" r:id="rId5"/>
    <sheet name="BAJETI " sheetId="6" r:id="rId6"/>
    <sheet name="MIRADI 2016_2017 MKOANI" sheetId="7" r:id="rId7"/>
    <sheet name="KIAMBATISHO A_ROAD FUND" sheetId="8" r:id="rId8"/>
  </sheets>
  <definedNames>
    <definedName name="_xlnm.Print_Titles" localSheetId="0">'Bajeti_kiswahili (3)'!$3:$3</definedName>
    <definedName name="_xlnm.Print_Titles" localSheetId="6">'MIRADI 2016_2017 MKOANI'!$2:$3</definedName>
  </definedNames>
  <calcPr fullCalcOnLoad="1"/>
</workbook>
</file>

<file path=xl/sharedStrings.xml><?xml version="1.0" encoding="utf-8"?>
<sst xmlns="http://schemas.openxmlformats.org/spreadsheetml/2006/main" count="1269" uniqueCount="827">
  <si>
    <t>ACTIVITY</t>
  </si>
  <si>
    <t>CODE DESCRIPTION</t>
  </si>
  <si>
    <t>TOTAL</t>
  </si>
  <si>
    <t>Public Building</t>
  </si>
  <si>
    <t>Sub Total</t>
  </si>
  <si>
    <t>GL. ACCOUNT</t>
  </si>
  <si>
    <t>Diesel</t>
  </si>
  <si>
    <t>Per diem</t>
  </si>
  <si>
    <t>Civil works</t>
  </si>
  <si>
    <t>Heavy Equipments</t>
  </si>
  <si>
    <t>Perdiem Domestic</t>
  </si>
  <si>
    <t>Extra duty</t>
  </si>
  <si>
    <t>Conference Facilities</t>
  </si>
  <si>
    <t>Office consumables</t>
  </si>
  <si>
    <t>GRAND TOTAL</t>
  </si>
  <si>
    <t xml:space="preserve">To facilitate completion of construction of teachers house at Ngofila Secondary school by June, 2016 </t>
  </si>
  <si>
    <t xml:space="preserve">To facilitate completion of construction of new Kishapu Bus stand by June, 2016 </t>
  </si>
  <si>
    <t>Tshs</t>
  </si>
  <si>
    <t>To facilitate water projects supervision and monitoring in the District by June, 2016</t>
  </si>
  <si>
    <t>To facilitate regular maintance along Mhunze-Igaga-Mwamashele (9km), Lagana-Baledi (3km), Lagana-Mwamanota (3km) roads   by June, 2016</t>
  </si>
  <si>
    <t>83-3095-509A-6-4-4390-D01D01-411110</t>
  </si>
  <si>
    <t xml:space="preserve">To conduct quaterly HIV/AIDS monitoring and evaluation visits in 20 Wards by June 2016 </t>
  </si>
  <si>
    <t>83-3095-527B-6-F-5492-A01S01-221005</t>
  </si>
  <si>
    <t>83-3095-527B-6-F-5492-A01S01-220101</t>
  </si>
  <si>
    <t>83-3095-527B-6-F-5492-A01S01-210303</t>
  </si>
  <si>
    <t>83-3095-527B-6-F-5492-A01S01-220301</t>
  </si>
  <si>
    <t>petrol</t>
  </si>
  <si>
    <t>To facilitate  Participation of CHAC and 1 staff to attend National Zonal and Regional meetings by June 2016</t>
  </si>
  <si>
    <t>83-3095-527B-6-F-5492-A0S02-221005</t>
  </si>
  <si>
    <t xml:space="preserve">To conduct 2days focus on gender and HIV/AIDS to field officers by June 2016 </t>
  </si>
  <si>
    <t>83-3095-527B-6-F-5492-A0S03-221005</t>
  </si>
  <si>
    <t>83-3095-527B-6-F-5492-A0S03-210503</t>
  </si>
  <si>
    <t>Foood and refreshment</t>
  </si>
  <si>
    <t>83-3095-527B-6-F-5492-A0S03-220709</t>
  </si>
  <si>
    <t>83-3095-527B-6-F-5492-A0S03-220301</t>
  </si>
  <si>
    <t>83-3095-527B-6-F-5492-A0S03-220302</t>
  </si>
  <si>
    <t>sub total</t>
  </si>
  <si>
    <t>To complete construction  of District Hospital by June, 2016</t>
  </si>
  <si>
    <t>Medical equipments</t>
  </si>
  <si>
    <t>Fire fighting equipments</t>
  </si>
  <si>
    <t>83-3095-503A-5-2-6277-D01D01-410406</t>
  </si>
  <si>
    <t>To facilitate purchase of Motor Grader, Excavator machines and  Low bed vehicles by June 2016</t>
  </si>
  <si>
    <t>COST CENTRE: 503A : SPECIAL REQUEST -  POLICY AND PLANNING</t>
  </si>
  <si>
    <t>83-3095-510A-6-N-3280-D03D01-221005</t>
  </si>
  <si>
    <t xml:space="preserve">COST CENTRE: 510A:  RURAL WATER </t>
  </si>
  <si>
    <t>83-3095-511B-5-6-4104-D03D01-411011</t>
  </si>
  <si>
    <t>COST CENTRE: 511B: ROAD FUND</t>
  </si>
  <si>
    <t>S/N</t>
  </si>
  <si>
    <t>LINE ITEM</t>
  </si>
  <si>
    <t>CODE</t>
  </si>
  <si>
    <t>DESCRIPTION</t>
  </si>
  <si>
    <t>TSHS</t>
  </si>
  <si>
    <t>To facilitate Programme cordination  in 25 wards by June 2016</t>
  </si>
  <si>
    <t>83-3095-508A-6-Q-5495-A01S01-210303</t>
  </si>
  <si>
    <t>Extraduty Allowance</t>
  </si>
  <si>
    <t>To attend One day HIV Data review Meeting to 15 CHMT Quarterly by June 2016</t>
  </si>
  <si>
    <t>83-3095-508A-6-Q-5495-A01S02-210303</t>
  </si>
  <si>
    <t>83-3095-508A-6-Q-5495-A01S02-210503</t>
  </si>
  <si>
    <t>Food and refreshment</t>
  </si>
  <si>
    <t>To Attend 3 days Quality Improvement, Quarterly experience sharing meeting at Regional level by June 2016</t>
  </si>
  <si>
    <t>83-3095-508A-6-Q-5495-A01S03-221005</t>
  </si>
  <si>
    <t>Perdiem</t>
  </si>
  <si>
    <t>To facilitate 5 CHMT members to attend 3 days HIV data analysis at regional level by June 2016</t>
  </si>
  <si>
    <t>83-3095-508A-6-Q-5495-A01S04-221005</t>
  </si>
  <si>
    <t>83-3095-508A-6-Q-5495-A01S04-220302</t>
  </si>
  <si>
    <t>To facilitate 5 CHMT members (DMO, DACC, PPP, DRCHCo and HBCO) to attend 3 days Quarlity regional coordinating meeting by June 2016.</t>
  </si>
  <si>
    <t>83-3095-508A-6-Q-5495-A01S05-221005</t>
  </si>
  <si>
    <t>83-3095-508A-6-Q-5495-A01S05-220302</t>
  </si>
  <si>
    <t>To attend Two days CTC Quartely review meeting to 25 staffs from CHMT, TB, PITC, PMTCT, HTC and II CTC Site for service intergration by June 2016.</t>
  </si>
  <si>
    <t>83-3095-508A-6-Q-5495-A01S06-221005</t>
  </si>
  <si>
    <t>83-3095-508A-6-Q-5495-A01S06-210503</t>
  </si>
  <si>
    <t>83-3095-508A-6-Q-5495-A01S06-220709</t>
  </si>
  <si>
    <t>Conference facilities.</t>
  </si>
  <si>
    <t>83-3095-508A-6-Q-5495-A01S06-221002</t>
  </si>
  <si>
    <t>Ground transport</t>
  </si>
  <si>
    <t>To facilitate two days Annual prtiner/stake holder meetings by June 2016</t>
  </si>
  <si>
    <t>83-3095-508A-6-Q-5495-A01S07-221005</t>
  </si>
  <si>
    <t>83-3095-508A-6-Q-5495-A01S07-220302</t>
  </si>
  <si>
    <t>To facilitate quarterly sharing meeting on supply chain Management.</t>
  </si>
  <si>
    <t>83-3095-508A-6-Q-5495-A01S08-221005</t>
  </si>
  <si>
    <t>83-3095-508A-6-Q-5495-A01S08-221002</t>
  </si>
  <si>
    <t>Transport ground</t>
  </si>
  <si>
    <t>To facilitate Monthly tracking of LTF  in 11 CTC Site by September, 2015.</t>
  </si>
  <si>
    <t>83-3095-508A-6-Q-5495-A01S09-210303</t>
  </si>
  <si>
    <t>Extradity allowance.</t>
  </si>
  <si>
    <t>To facilitate four visit per months CTC Outreach service at Idukilo and Nyasanda Centre.</t>
  </si>
  <si>
    <t>83-3095-508A-6-Q-5495-A03S10-210303</t>
  </si>
  <si>
    <t>83-3095-508A-6-Q-5495-A03S11-221002</t>
  </si>
  <si>
    <t>To conduct 2 days familiy testing campaign Quarterly in 11 CTC Site by September, 2015</t>
  </si>
  <si>
    <t>83-3095-508A-6-Q-5495-A01S12-210303</t>
  </si>
  <si>
    <t>Extra duty allowance.</t>
  </si>
  <si>
    <t>83-3095-508A-6-Q-5495-A01S12-220302</t>
  </si>
  <si>
    <t>To conduct Intergration of HIV Testing in monthly immunisation outreach in  52 health facilities by September, 2015</t>
  </si>
  <si>
    <t>83-3095-508A-6-Q-5495-A01S13-210303</t>
  </si>
  <si>
    <t>To collaboratives with OVC partiner to facilitate HIV testing among CVC.</t>
  </si>
  <si>
    <t>83-3095-508A-6-Q-5495-A01S14-221005</t>
  </si>
  <si>
    <t>83-3095-508A-6-Q-5495-A01S14-220302</t>
  </si>
  <si>
    <t>To enable five CHMT (DMO, DACC, DCTC, DAS and Project Accountant) to attend proposal workshop for  pg 05.</t>
  </si>
  <si>
    <t>83-3095-508A-6-Q-5495-A01S15-221005</t>
  </si>
  <si>
    <t>83-3095-508A-6-Q-5495-A01S15-220302</t>
  </si>
  <si>
    <t>To facilitate five Officers DED, DMO, DT, DACC and Project accountant in monitoring and evalution of the project activity</t>
  </si>
  <si>
    <t>83-3095-508A-6-Q-5495-A01S16-221005</t>
  </si>
  <si>
    <t>83-3095-508A-6-Q-5495-A01S16-220302</t>
  </si>
  <si>
    <t>To enable One Staff Dispenser and D Pharm attend 6 days of pharmacy module database training.</t>
  </si>
  <si>
    <t>83-3095-508A-6-Q-5495-A01S17-221005</t>
  </si>
  <si>
    <t>83-3095-508A-6-Q-5495-A01S17-221002</t>
  </si>
  <si>
    <t>To conduct semi annual Ley counsellor workshop for 2 day.</t>
  </si>
  <si>
    <t>83-3095-508A-6-Q-5495-A01S18-221005</t>
  </si>
  <si>
    <t>83-3095-508A-6-Q-5495-A03518-221002</t>
  </si>
  <si>
    <t>5.1.</t>
  </si>
  <si>
    <t>To conduct one day mentorship to 12 CTC site Quarterly</t>
  </si>
  <si>
    <t>83-3095-508A-6-Q-5495-A01S19-210303</t>
  </si>
  <si>
    <t>Extraduty</t>
  </si>
  <si>
    <t>83-3095-508A-6-Q-5495-A03519-210303</t>
  </si>
  <si>
    <t>To conduct one day comprehensive supportive supervision to 12 CTC Siter Quartely.</t>
  </si>
  <si>
    <t>83-3095-508A-6-Q-5495-A01S20-210303</t>
  </si>
  <si>
    <t>83-3095-508A-6-Q-5495-A01S20-220302</t>
  </si>
  <si>
    <t>6.1.</t>
  </si>
  <si>
    <t>To facilitate office utilities to 12 CTC sites  Quarterly by September, 2015.</t>
  </si>
  <si>
    <t>83-3095-508A-6-Q-5495-A01S20-210504</t>
  </si>
  <si>
    <t>Wire, wireless, telephone charges</t>
  </si>
  <si>
    <t>83-3095-508A-6-Q-5495-A01S21-220101</t>
  </si>
  <si>
    <t>Officer consumable</t>
  </si>
  <si>
    <t>83-3095-508A-6-Q-5495-A01S21-210503</t>
  </si>
  <si>
    <t>Food and refreshment.</t>
  </si>
  <si>
    <t>To facilitate maintenance and repair of one motor vehicle, 3 motorcycle  by September, 2015</t>
  </si>
  <si>
    <t>83-3095-508A-6-Q-5495-A01S22-230408</t>
  </si>
  <si>
    <t>Outsource maintanance</t>
  </si>
  <si>
    <t>83-3095-508A-6-Q-5495-A01S22-220301</t>
  </si>
  <si>
    <t>Petrol</t>
  </si>
  <si>
    <t>Sub Total TShs</t>
  </si>
  <si>
    <t>To facilitate weekly transpotation of CD4 Sample from 5 CTC sites (Mipa, Bulekela, Mwamashele, Negezi &amp; Somagedi) to Regional Hospital</t>
  </si>
  <si>
    <t>83-3095-508A-6-Q-5495-A01S01-221002</t>
  </si>
  <si>
    <t>Extra duty allowance</t>
  </si>
  <si>
    <t>To support one Project Accountant attending 4 days on  GF Code EPICOR entry at Dodoma.</t>
  </si>
  <si>
    <t>83-3095-508A-6-Q-5495-A01S01-221005</t>
  </si>
  <si>
    <t>83-3095-508A-6-Q-5495-A01C01-221002</t>
  </si>
  <si>
    <t xml:space="preserve">COST CENTRE: 508: EGPAHI </t>
  </si>
  <si>
    <t>To facilitate supervision of consulting works</t>
  </si>
  <si>
    <t>83-3095-511B-5-6-4104-D03D02-221005</t>
  </si>
  <si>
    <t>83-3095-511B-5-6-4104-D03D02-220302</t>
  </si>
  <si>
    <t>DESCRIPTIONS</t>
  </si>
  <si>
    <t>AMOUNT</t>
  </si>
  <si>
    <t>PAYMENT CODES</t>
  </si>
  <si>
    <t>Solar energy</t>
  </si>
  <si>
    <t>Water and waste disposal</t>
  </si>
  <si>
    <t>83-3095-508D-6-Z-0000-C02S01-210505</t>
  </si>
  <si>
    <t>To support CHMT to attend profesional meeting outside the council.</t>
  </si>
  <si>
    <t>To install furnitures to the council hospital by june 2016</t>
  </si>
  <si>
    <t>Furitures and fittings</t>
  </si>
  <si>
    <t>To facilitate 18 CHMTs o attend Regional maternal meeting on july 2015</t>
  </si>
  <si>
    <t>83-3095-508A-1-0000-C01S07-221005</t>
  </si>
  <si>
    <t>To conduct 1 day council health service Board meeting by december 2015</t>
  </si>
  <si>
    <t>To conduct  two days meeting between CHMTs and 49 health facility incharges.</t>
  </si>
  <si>
    <t>To procure one set of Medical eqipments and suplies for council hospital by december 2015</t>
  </si>
  <si>
    <t>To pay extra duty to drivers and nurces sending patients to Shinyanga Regional hospital by december 2015</t>
  </si>
  <si>
    <t>To procure 49 gas cylinder with stand for sterilization</t>
  </si>
  <si>
    <t>Other Gas</t>
  </si>
  <si>
    <t>To construct 4 incirators to 4 health centres.</t>
  </si>
  <si>
    <t>83-3095-508D-6-Z-0000-D02S01-210505</t>
  </si>
  <si>
    <t>To procure 50 gas cylinders for 49 health facilities</t>
  </si>
  <si>
    <t>To facilitate DRCHco to conduct mentorship on methods of family planning</t>
  </si>
  <si>
    <t>To procure 50 benches for patients to sit to 25 Health facilities</t>
  </si>
  <si>
    <t>To settle utilities at council hospital</t>
  </si>
  <si>
    <t>water charges</t>
  </si>
  <si>
    <t>To facilitate CHMT and RHMT to complete the planning process at shinyanga.</t>
  </si>
  <si>
    <t>To conduct monthly meeting with 22 CHMT members by  december 2015</t>
  </si>
  <si>
    <t>To conduct PPM and corrective measures to 5 vehicles and 7 motor cycles for DMO office by december 2015</t>
  </si>
  <si>
    <t>outsource maintenance contract services</t>
  </si>
  <si>
    <t>To facilitate referral system of patients from 4 health centers to Shinyanga Regional Hospital.</t>
  </si>
  <si>
    <t>Dissel</t>
  </si>
  <si>
    <t>To pay extra duty to 49 haelth staffs doing outreach for RCH services.</t>
  </si>
  <si>
    <t>To procure consumable office supplies for all CHMTs and one laptop for DMO office.</t>
  </si>
  <si>
    <t>Consumable office supplies</t>
  </si>
  <si>
    <t>To facilitate monthly outreach of 4 Doctors,2 nurces and 1 Anaethetist to Bunambiyu HC for Elective surgery by december 2015</t>
  </si>
  <si>
    <t>83-3095-508A-0000-6-Z-C01S01-221005</t>
  </si>
  <si>
    <t>83-3095-508A-0000-6-Z-C01S03-221005</t>
  </si>
  <si>
    <t>83-3095-508B-0000-6-Z-C01S01-420105</t>
  </si>
  <si>
    <t>83-3095-508A-0000-6-Z-C02S02-210303</t>
  </si>
  <si>
    <t>83-3095-508A-6-Z-0000-C02S02-221005</t>
  </si>
  <si>
    <t>83-3095-508D-0000-6-Z-C02S03-220302</t>
  </si>
  <si>
    <t>83-3095-508A-0000-6-Z-C04S01-210303</t>
  </si>
  <si>
    <t>83-3095-508A-0000-6-Z-C01S01-220101</t>
  </si>
  <si>
    <t>83-3095-508E-6-Z-0000-C06S02-430303</t>
  </si>
  <si>
    <t>83-3095-50A-6-Z-0000-C01S07-221005</t>
  </si>
  <si>
    <t>83-3095-508B-6-Z-0000-C06S01-410502</t>
  </si>
  <si>
    <t>83-3095-508D-6-Z-0000-C03S02-220204</t>
  </si>
  <si>
    <t>83-3095-508E-6-Z-0000-C03S02-220204</t>
  </si>
  <si>
    <t>83-3095-508E-6-Z-0000-C02S02-221005</t>
  </si>
  <si>
    <t>83-3095-508E-6-Z-0000-C06S01-410502</t>
  </si>
  <si>
    <t>83-3095-508B-6-Z-0000-C03S05-220202</t>
  </si>
  <si>
    <t>83-3095-508A-6-Z-0000-C01S06-221005</t>
  </si>
  <si>
    <t>83-3095-508A-0000-6-Z-C02S01-230408</t>
  </si>
  <si>
    <t>COST CENTRE: 527B: TACAIDs</t>
  </si>
  <si>
    <t>83-3095-508A-0000-6-Z-C02S04-210303</t>
  </si>
  <si>
    <t xml:space="preserve">COST CENTRE: 509A:  SECONDARY EDUCATION </t>
  </si>
  <si>
    <t>OTHER CHARGES</t>
  </si>
  <si>
    <t>To facilitate paynment of subsistance allowance to secondary teachers in the Districts by June, 2016</t>
  </si>
  <si>
    <t xml:space="preserve">Ground travel </t>
  </si>
  <si>
    <t xml:space="preserve">COST CENTRE: 508A:  HEALTH </t>
  </si>
  <si>
    <t>On call Allowance</t>
  </si>
  <si>
    <t>To facilitate medical staff to fulfil their duties effectively by June, 2016</t>
  </si>
  <si>
    <t>To facilitate TASAF II Project cordination by  June, 2015.</t>
  </si>
  <si>
    <t>Fund Transfer to village</t>
  </si>
  <si>
    <t>To facilitate Collection of Revenue by June, 2016</t>
  </si>
  <si>
    <t>PE</t>
  </si>
  <si>
    <t>To facilitate paynment of statutory allowance to teachers by June, 2016</t>
  </si>
  <si>
    <t>salary</t>
  </si>
  <si>
    <t>To facilitate paynment of statutory allowance to staff by June, 2016</t>
  </si>
  <si>
    <t xml:space="preserve">COST CENTRE: 509A:  ADMINISTRATION GENERAL </t>
  </si>
  <si>
    <t>83-3095-5000</t>
  </si>
  <si>
    <t>83-3095-509</t>
  </si>
  <si>
    <t>83-3095-502D-0000-E01S01-221005</t>
  </si>
  <si>
    <r>
      <t>83-3095-527A-0000-</t>
    </r>
    <r>
      <rPr>
        <sz val="12"/>
        <rFont val="Arial Narrow"/>
        <family val="2"/>
      </rPr>
      <t>E01S01-271108</t>
    </r>
  </si>
  <si>
    <t>83-3095-509A-0000-C01S01-221005</t>
  </si>
  <si>
    <t>83-3095-508A-0000-C03S01-210317</t>
  </si>
  <si>
    <t>To facilitate construction of Mwamalasa and Bunambiyu Hostel by June, 2016</t>
  </si>
  <si>
    <t>COST CENTRE: 503A : CDG -  POLICY AND PLANNING</t>
  </si>
  <si>
    <t>Total</t>
  </si>
  <si>
    <t>COST CENTRE: 508: BASKET FUND</t>
  </si>
  <si>
    <t>SUB TOTAL</t>
  </si>
  <si>
    <t xml:space="preserve"> COST CENTRE: 509A SECONDARY EDUCATION -SEDP</t>
  </si>
  <si>
    <t xml:space="preserve"> COST CENTRE: 503A POLICY AND PLANNING- OWN SOURCE</t>
  </si>
  <si>
    <t>83-3095-509A-0000-C01S01-210303</t>
  </si>
  <si>
    <t>83-3095-509A-0000-C01S01-221002</t>
  </si>
  <si>
    <t>To facilitate construction of irrigation scheme at Nyenze village by June, 2016</t>
  </si>
  <si>
    <t>COST CENTRE: 507B : PEDP</t>
  </si>
  <si>
    <t>COST CENTRE: 506B :   ASDP</t>
  </si>
  <si>
    <t>To facilitate daily works to the education staff  by June, 2016</t>
  </si>
  <si>
    <t>COST CENTRE: 527A : COMM.DEVELOPMENT</t>
  </si>
  <si>
    <t>83-3095-527A-6532-E01S01-271108</t>
  </si>
  <si>
    <t>83-3095-507B--4313-H01H01-220302</t>
  </si>
  <si>
    <t>GRAND TOTAL DEVELOPMENT</t>
  </si>
  <si>
    <t>OC- OWN SOURCE</t>
  </si>
  <si>
    <t>GRAND TOTAL PE</t>
  </si>
  <si>
    <t>83-3095-503A-5-1-3218-D01D01-410208</t>
  </si>
  <si>
    <t>83-3095-503A-5-1-3218-D01D01-411110</t>
  </si>
  <si>
    <t>83-3095-503A-5-2-6401-D01D01-411110</t>
  </si>
  <si>
    <t>83-3095-503A-5-2-6401-D01D01-410417</t>
  </si>
  <si>
    <t>83-3095-503A-5-2-6401-D01D01-410406</t>
  </si>
  <si>
    <t>To facilitate preparation of final acounts for the financial year 2014-2015 by  September 2015.</t>
  </si>
  <si>
    <t xml:space="preserve">COST CENTRE: 502A- FINANCE AND ADMINSTRATION </t>
  </si>
  <si>
    <t>83-3095-502A-0000-E01S01-221005</t>
  </si>
  <si>
    <t>COST CENTRE: 527A:  COMM. DEVELOPMENT - TASAF</t>
  </si>
  <si>
    <t xml:space="preserve">COST CENTRE: 502D:  REVENUE </t>
  </si>
  <si>
    <t>503A - POLICY, PLANNINGA AND MONITORING ADMININSTRATION</t>
  </si>
  <si>
    <t>500A - ADMINISTRATION GENERAL</t>
  </si>
  <si>
    <t>MADENI YA WAZABUNI</t>
  </si>
  <si>
    <t>MADENI YA WATUMISHI</t>
  </si>
  <si>
    <t>GL</t>
  </si>
  <si>
    <t>83-3095-500A-1-1-0000-E01S01-271108</t>
  </si>
  <si>
    <t>83-3095-500A-1-1-0000-E05S01 -229936</t>
  </si>
  <si>
    <t>To facilitate implementation of council Development activities</t>
  </si>
  <si>
    <t>83-3095-500A-1-1-0000-E05S01 -290704</t>
  </si>
  <si>
    <t>Description</t>
  </si>
  <si>
    <t>Suppliers debt</t>
  </si>
  <si>
    <t>Domestic Debt</t>
  </si>
  <si>
    <t>Out source maintenance</t>
  </si>
  <si>
    <t>Cars</t>
  </si>
  <si>
    <t>To facilitate construction of Nyenze Irrigation Scheme bya June 2016</t>
  </si>
  <si>
    <t>Adminstration Fund Transfers</t>
  </si>
  <si>
    <t>83-3095-503A-2-1-3218-E01D01-230408</t>
  </si>
  <si>
    <t>83-3095-503A-2-1-3218-E01D01-401201</t>
  </si>
  <si>
    <t>To implementation of developemt project by supporting Plant Project</t>
  </si>
  <si>
    <t xml:space="preserve">Compensation </t>
  </si>
  <si>
    <t>To faciliate compamnsetion of Land by June 2016</t>
  </si>
  <si>
    <t>To facilitate procurement of 10 Electronic Revenue collection Devices by June 2016</t>
  </si>
  <si>
    <t>Fax machines and othe smaall office Equipments</t>
  </si>
  <si>
    <t>83-3095-503A-2-1-3218-E01D01-221005</t>
  </si>
  <si>
    <t>office consumables</t>
  </si>
  <si>
    <t>83-3095-503A-2-1-3218-E01D01-220101</t>
  </si>
  <si>
    <t>sub Total</t>
  </si>
  <si>
    <t>83-3095-503A-2-1-3218-E01D01-220302</t>
  </si>
  <si>
    <t>506B - AGRICULUTURE OPERATIONS</t>
  </si>
  <si>
    <t>83-3095-506B-2-1-3218-E02D01-271108</t>
  </si>
  <si>
    <t>83-3095-506B-2-1-3218-E01D01-221005</t>
  </si>
  <si>
    <t>527A COMMUNITY DEVELOPMENT ADM</t>
  </si>
  <si>
    <t>83-3095-527A-2-1-3218-E03D01-271108</t>
  </si>
  <si>
    <t>To facilitate procurement of  motorvehicles Administration  by June 2016</t>
  </si>
  <si>
    <t>502A FINANCE ADMINISTRATION</t>
  </si>
  <si>
    <t>To facilitate procurement of  motorvehicles for Revenues collection  by June 2016</t>
  </si>
  <si>
    <t>512A LAND ADMNISTRATION</t>
  </si>
  <si>
    <t>To faciliate contribution of  10% for 20 yourth and women group by June 2016</t>
  </si>
  <si>
    <t>83-3095-512A-2-1-3218-E03D01-290703</t>
  </si>
  <si>
    <t>83-3095-502A-2-1-3218-E01D01-401201</t>
  </si>
  <si>
    <t>83-3095-502A-2-1-3218-E03D01-230703</t>
  </si>
  <si>
    <t>83-3095-506B-6-4-4486-D01D01-411011</t>
  </si>
  <si>
    <t>To install solar system to 5 Dispensaries by December 2015</t>
  </si>
  <si>
    <t>Construction of 16 placenta pit to 16 dispensaries.</t>
  </si>
  <si>
    <t>To facilitate coordination of  TASAF II programmes in the District by June 2016</t>
  </si>
  <si>
    <t>To facilitate construction of Market area at Kishapu Township Authority by June, 2017</t>
  </si>
  <si>
    <t>To facilitate construction of Kishapu Township Authority's Office by June, 2017</t>
  </si>
  <si>
    <t>To facilitate creation of public Assembly Centre at Kishapu District Hospital area by June, 2017</t>
  </si>
  <si>
    <t>To facilitate construction of Distrcit Hospital Building by June, 2017</t>
  </si>
  <si>
    <t>To facilitate construction of District Storage house by June, 2017</t>
  </si>
  <si>
    <t>civil works</t>
  </si>
  <si>
    <t>To facilitate rehabilitation of Shinyanga secondary school by June, 2017</t>
  </si>
  <si>
    <t>To support laboratory equipments in 26 secondary schools by June, 2017</t>
  </si>
  <si>
    <t>Public building</t>
  </si>
  <si>
    <t>Laboratory Supplies</t>
  </si>
  <si>
    <t>To faciltate statutory employment benefits to 8 planning department staff by June, 2017</t>
  </si>
  <si>
    <t>To facilitate 8 staff to meet daily obligation by June, 2017</t>
  </si>
  <si>
    <t>To faciltate statutory employment benefits to 8 planning department staff by June, 2017</t>
  </si>
  <si>
    <t>To facilitate TEO to attend District, Regional and National meetings by June, 2017</t>
  </si>
  <si>
    <t>To facilitate 2 staff to attend long course by June, 2017</t>
  </si>
  <si>
    <t>To facilitate planning Department secretary to attend annual secretary meeting by June, 2017</t>
  </si>
  <si>
    <t>To conduct 5 days training to 23 staff on plan rep3, OPRAS and human resource information system by June, 2017</t>
  </si>
  <si>
    <t>To facilitate preparation of District Risk Management, Fraud Management, Information Communication and Environment Policies by June, 2017</t>
  </si>
  <si>
    <t>To conduct O&amp;OD plans review in 117 villages by June, 2017</t>
  </si>
  <si>
    <t>To conduct quarterly Project Monitoring and Evaluation in 117 viallges by June, 2017</t>
  </si>
  <si>
    <t>To prepare and disserminate District plan and budget by June, 2017</t>
  </si>
  <si>
    <t>To facilitate preparation and submission of quarterly Development Reports at District, Regional and National Level by June, 2017</t>
  </si>
  <si>
    <t>To facilitate 8 department staff to participaate in different meetings and seminars by June, 2017</t>
  </si>
  <si>
    <t>To facilitate quarterly District Nutrition committee by June, 2017</t>
  </si>
  <si>
    <t>To facilitate legal development activities contribution in 117 villages by June, 2017</t>
  </si>
  <si>
    <t>To create awareness to community of Kishapu Township Authority on fruit tree planting by June, 2017</t>
  </si>
  <si>
    <t>To facilitate establishment of Dump area at Kishapu Township by June, 2017</t>
  </si>
  <si>
    <t>To Facilitate construction of school information in 5 secondary schools by June, 2017</t>
  </si>
  <si>
    <t>Public Buildings</t>
  </si>
  <si>
    <t>Diesel</t>
  </si>
  <si>
    <t>Per diem-Domestic</t>
  </si>
  <si>
    <t>COST CENTRE: 510A : NRWSSP -  RURAL WATER SUPPLY</t>
  </si>
  <si>
    <t>To facilitate quarterly internal auditor to audit water projects and report writing by June, 2017</t>
  </si>
  <si>
    <t>To carryout supervision of water projects in 20 wards by June, 2017</t>
  </si>
  <si>
    <t>To facilitate training to 2 water department staff on water resource management by June, 2017</t>
  </si>
  <si>
    <t>To facilitate training to 7 DWST members on mornitoring and supervision of water projects by June, 2017</t>
  </si>
  <si>
    <t>To facilitate training of 5 COWSOS in operation and maintainance of water Projects by June, 2017</t>
  </si>
  <si>
    <t>To construct water supply piped scheme project to 8 villages at Bunambiyu, Unyanyembe,Kiloleli,Mwalata,Mihama,Ngofila,Busangwa and Ikonongo by June, 2017</t>
  </si>
  <si>
    <t>To drill 11 deep water wells to 10 villages at Ukenyenge (8), Wisheteleja(1), Ng'wahalanga(1) and Jijongo (1) by June, 2017</t>
  </si>
  <si>
    <t>To construct 4 charcoal dams at Mwamanoto, Kisesa, Bulima and Jijjongo by June, 2017</t>
  </si>
  <si>
    <t>To carryout supervision consultancy services for construction of water projects by June, 2017</t>
  </si>
  <si>
    <t>COST CENTRE: 507A : OWN SOURCE -  PRIMARY SCHOOL</t>
  </si>
  <si>
    <t>To complete 18 Teachers houses at  Mwamashele 2,Nhendegese 2,Bugoro 2,Bubinza 1,Masanga 1,Lagana 2,Itilima 1,Ilebelebe 1,Lilindilo 1,Bunambiyu 2,Ngwangh'ili 2 and Lubaga 1 by June, 2017</t>
  </si>
  <si>
    <t>To complete 35 classrooms at Idukilo 2,Igumangobo 2,Bulima 2,Sanjo 2,Lwagalalo 2,Nhobola 1, Nhendegese 2,Ijimija 2,Mwatuju2,Mwamasololo2,Ng'wakuloma2,Ng'wagalankulu2,Mwampalo2,Bubiki2,Itongoitale 2,Malwilo2,Mhunze 2 &amp; Mwamagembe 2 by June, 2017</t>
  </si>
  <si>
    <t>To complete 42 pit latrines at Gimagi 10,Ng'wakulomwa 6,Mwajiginya 10,Mwamishoni 4 and Isoso 12 by June, 2017</t>
  </si>
  <si>
    <t>To fabricate and distribute 1,000 desks at Nhobola 100,Butuyu 350,Mwasubi 250,Shiya 150 and Ilula 150 by June, 2017</t>
  </si>
  <si>
    <t>COST CENTRE: 510A : OWN SOURCE -  RURAL WATER SUPPLY</t>
  </si>
  <si>
    <t>COST CENTRE: 511A : OWN SOURCE -  WORKS</t>
  </si>
  <si>
    <t>To carryout maintainance of 20 km of road at Mhunze Town by June, 2017</t>
  </si>
  <si>
    <t>COST CENTRE: 511A : ROAD FUND -  WORKS</t>
  </si>
  <si>
    <t>To carryout routine maintainance of 184.50 km by June, 2017</t>
  </si>
  <si>
    <t>To carryout road sport improvement of 67.09 km by June, 2017</t>
  </si>
  <si>
    <t>To carryout periodic maintainance of 35.1 km by June, 2017</t>
  </si>
  <si>
    <t>To carryout concrete maintainance of Bridge/Culverts of 203 km by June, 2017</t>
  </si>
  <si>
    <t>To carryout road maintainance supervision activities by June, 2017</t>
  </si>
  <si>
    <t>COST CENTRE: 500A : CAPITAL DEVELOPMENT GRANT-CDG -  GENERAL ADMINISTRATION</t>
  </si>
  <si>
    <t>To construct 8 WEOS and VEOs houses at Igumangobo 1, Wizunza 1, Ng'wang'holo 1,Nyenze 1,Ijimija 1,Mwatuju 2 and Mwamasololo 1 by June, 2017</t>
  </si>
  <si>
    <t>EQUIP-Tz:3Rs(KKK) INSET</t>
  </si>
  <si>
    <t>COST CENTRE: 507B : EQUIP -  PRIMARY SCHOOL</t>
  </si>
  <si>
    <t>EQUIP-Tz:Community and school Partnerships</t>
  </si>
  <si>
    <t>EQUIP-Tz:Education Grant Management and Planning</t>
  </si>
  <si>
    <t>EQUIP-Tz:INSET Constraction of Teacher Training College</t>
  </si>
  <si>
    <t>EQUIP-Tz:INSET General</t>
  </si>
  <si>
    <t>EQUIP-Tz:Patient Techear Partnership Grants</t>
  </si>
  <si>
    <t>EQUIP-Tz:School Income Generating Activity Grants</t>
  </si>
  <si>
    <t>EQUIP-Tz:School Leadership and Management</t>
  </si>
  <si>
    <t>EQUIP-Tz:Ward Education Coordinator Grants</t>
  </si>
  <si>
    <t>Ground travel(bus, railway, tax ect.)</t>
  </si>
  <si>
    <t>Per-Diem Domestic</t>
  </si>
  <si>
    <t>Sub Total</t>
  </si>
  <si>
    <t>To facilitate report writing, planning and budget preparation by June, 2017</t>
  </si>
  <si>
    <t xml:space="preserve">Extra duty </t>
  </si>
  <si>
    <t>Office Consumables(papers,pencils,pens and stationaries)</t>
  </si>
  <si>
    <t xml:space="preserve">Food and Refreshments </t>
  </si>
  <si>
    <t xml:space="preserve">Computers and Photocopies </t>
  </si>
  <si>
    <t xml:space="preserve">Printers and Scanners </t>
  </si>
  <si>
    <t xml:space="preserve">Ration Allowance </t>
  </si>
  <si>
    <t>Accommodation in lieu of Quarters</t>
  </si>
  <si>
    <t>Tution fees</t>
  </si>
  <si>
    <t xml:space="preserve">Training materials </t>
  </si>
  <si>
    <t xml:space="preserve">Stationery </t>
  </si>
  <si>
    <t xml:space="preserve">Subscription Fees </t>
  </si>
  <si>
    <t>Consultancy Fees</t>
  </si>
  <si>
    <t>Office Consumables (papers ,pencils ,pens and stationaries)</t>
  </si>
  <si>
    <t>Office Consumables (papers, pencils ,pens and stationaries)</t>
  </si>
  <si>
    <t>Office Consumabes (papers, pencils, Pens and stationary</t>
  </si>
  <si>
    <t xml:space="preserve">Conference Facilities </t>
  </si>
  <si>
    <t xml:space="preserve">Outsource maintanance contract services </t>
  </si>
  <si>
    <t xml:space="preserve">Administration Transfers </t>
  </si>
  <si>
    <t xml:space="preserve">Contractual liabilities </t>
  </si>
  <si>
    <t xml:space="preserve">Sitting Allowance </t>
  </si>
  <si>
    <t>SHUGHULI</t>
  </si>
  <si>
    <t>Jumla ndogo</t>
  </si>
  <si>
    <t>Kuwezesha ujenzi wa ofisi za Mamlaka ya Mji Mdogo wa Mhunze ifikapo Juni, 2017</t>
  </si>
  <si>
    <t>kuwezesha ujenzi wa Jengo la Hospitali ya Wilaya ifikapo Juni, 2017</t>
  </si>
  <si>
    <t>Kuwezesha ukarabati wa shule ya Shinyanga sekondari ifikapo Juni, 2017</t>
  </si>
  <si>
    <t>Kuwezesha ununuzi wa vifaa vya maabara katika shule 26 za sekondari ifikapo Juni, 2017</t>
  </si>
  <si>
    <t>Jumla ndogo</t>
  </si>
  <si>
    <t xml:space="preserve"> Kuwezesha mpango wa O&amp;OD katika vijiji 117 ifikapo Juni 2017</t>
  </si>
  <si>
    <t xml:space="preserve"> Kuandaa na kuwasilisha Mpango na bajeti ya mwaka 2017/2018</t>
  </si>
  <si>
    <t xml:space="preserve"> Kuwezesha Ufuatiliaji na Usimamizi wa Miradi kwa kila robo  katika vijiji 117 ifikapo Juni,2017</t>
  </si>
  <si>
    <t>Kuwezesha uaandaji na uwasilishaji wa taarifa za maendeleo za robo katika ngazi ya Wilaya, Mkoa na Taifa ifikapo Juni 2017</t>
  </si>
  <si>
    <t>Kuwezesha watumishi 8 wa Idara ya Mipango kushiriki mikutano na Warsha ifikapo Juni 2017</t>
  </si>
  <si>
    <t>Kuwezesha mgao wa mapato wa kisheria kwa vijiji 117 ifikapo Juni 2017</t>
  </si>
  <si>
    <t>Kuwezesha vikao vya Kamati ya Lishe Wilaya ifikapo Juni 2017</t>
  </si>
  <si>
    <t>Kumuwezesha mkaguzi wa ndani kukagua miradi ya maji na kuandika ripoti kwa kila robo ifikapo Juni 2017.</t>
  </si>
  <si>
    <t>Kuwezesha usimamizi wa miradi ya maji kwa kata 25 ifikapo Juni, 2017</t>
  </si>
  <si>
    <t>Kuwezesha watumishi 2 wa idara ya maji kupata mafunzo juu ya Utunzaji wa vyanzo vya maji ifikapo Juni, 2017.</t>
  </si>
  <si>
    <t>Kuwezesha mafunzo kwa wanachama 7 wa DSWT  kuhusu usimamizi na ufuatiliaji ifikapo Juni, 2017</t>
  </si>
  <si>
    <t>Kuwezesh usimamizi na ushauri elekezi katika miradi ya maji ifikapo Juni, 2017.</t>
  </si>
  <si>
    <t>Kufanya matengenezo kwenye maeneo korofi yenye urefu wa km 67.09 ifikapo Juni, 2017.</t>
  </si>
  <si>
    <t xml:space="preserve">Kufanya matengenezo ya kipindi maalum yenye urefu wa km 35.1 ifikapo Juni, 2017 </t>
  </si>
  <si>
    <t>Kuwezesha matengenezo ya madaraja/karavati yenye urefu wa km 203 ifikapo Juni, 2017.</t>
  </si>
  <si>
    <t>Kuwezesha usimamizi wa kazi za ujenzi ifikapo Juni, 2017.</t>
  </si>
  <si>
    <t>EQUIP - Tz:3Rs(KKK) INSET</t>
  </si>
  <si>
    <t>Kuwezesha Maafisa ugani 28 kwa kuwanunulia pikipiki 28 katika kata 25 na vituo 3 vya kilimo ifikapo Juni 2017</t>
  </si>
  <si>
    <t>Kuwezesha maadhimisho ya siku ya wakulima Kitaifa ifikapo Juni, 2017</t>
  </si>
  <si>
    <t>Kuwezesha mafunzo kwa watendaji wa kata 25 juu ya ulimaji na utumiaji wa zao la mtama ifikapo Juni, 2017</t>
  </si>
  <si>
    <t xml:space="preserve">Kuwezesha vikao 4 vya watumishi wa Idara ya kilimo ifikapo Juni, 2017 </t>
  </si>
  <si>
    <t>Kuwezesha watumishi 10 kuhudhuria mafunzo ya muda mfupi ifikapo Juni, 2017</t>
  </si>
  <si>
    <t>Kuwezesha kuzuia ndege wanaoharibu mazao ifikapo Juni, 2017</t>
  </si>
  <si>
    <t>Kusaidia kufanya utafiti juu ya utunzaji  na usambazaji wa chakula ifikapo Juni, 2017.</t>
  </si>
  <si>
    <t>Kuwezesha mpango na bajeti ifikapo Juni, 2017</t>
  </si>
  <si>
    <t>Kuwezesha ujenzi wa mawasiliano ya shule 5 za sekondari ambazo ni Mwamadulu, Talaga, Bunambiyu, Uchunga na Wishiteleja ifikapo Juni, 2017</t>
  </si>
  <si>
    <t>Jumla Ndogo</t>
  </si>
  <si>
    <t>Kuwezesha maeneo 3 ya kutoshea vitalu vya miche katika vijiji vya Mhunze, Songwa na Negezi ifikapo Juni, 2017</t>
  </si>
  <si>
    <t>Kuwezesha zoezi la uhamasishaji wa upandaji miti katika kata 25 ifikapo Juni, 2017</t>
  </si>
  <si>
    <t>Kuwezesha upimaji wa ploti 1000 za ardhi maeneo ya biashara ya Mwigumbi, Maganzo na Mhunze ifikapo Juni, 2017</t>
  </si>
  <si>
    <t>Kuwezesha kutwaa maeneo ya Wilaya na kulipa fidia ifikapo Juni, 2017</t>
  </si>
  <si>
    <t>Jumla ndogo</t>
  </si>
  <si>
    <t>Kupanga maeneo 10 katika Miji ifikapo Juni, 2017</t>
  </si>
  <si>
    <t>Kutengeneza madawati 6000 na kuyagawa katika 117 shule za msingi ifikapo Juni 2017</t>
  </si>
  <si>
    <t xml:space="preserve">Kuchimba visima virefu 6 katika vijiji vya Ukenyenge 2, Wishiteleja 2 na Isagala 2 ifikapo Juni 2017.  </t>
  </si>
  <si>
    <t>Kuwezesha mafunzo kwa wanachama 5 wa COWSOS  kuhusu uendeshaji na matengenezo ya miradi ya maji ifikapo Juni, 2017</t>
  </si>
  <si>
    <t>Kuwezesha ufuatiliaji na usimamizi, ushauri wa kitaalam kwa wakulima 35,000 ifikapo Juni 2017</t>
  </si>
  <si>
    <t>Kuwezesha ujenzi wa Hospitali ya Wilaya</t>
  </si>
  <si>
    <t>Kukamilisha ujenzi wa vituo 2 vya Afya Dulisi na Bubiki</t>
  </si>
  <si>
    <t>Kujenga mzinga ya maonyesho katika vijiji 7 ifikapo Juni, 2017</t>
  </si>
  <si>
    <t>Kuhamasisha uundwaji wa vikundi vya ufugaji nyuki katika kata 25 ifikapo Juni, 2017</t>
  </si>
  <si>
    <t>Kuwadhibiti nyuki katika majengo ya umma katika kata zote 25 ifikapo Juni, 2017</t>
  </si>
  <si>
    <t>Ujenzi wa machinjio ya Wilaya katika Mji Mdogo Mhunze ifikapo Juni, 2017</t>
  </si>
  <si>
    <t>Kuwezesha ukarabati wa kituo cha kisasa cha mifugo katika kijiji cha Kishapu ifikapo Juni, 2017</t>
  </si>
  <si>
    <t xml:space="preserve">Kuwezesha ununuzi wa pikipiki 12 kwa maafisa mifugo ifikapo Juni, 2017 </t>
  </si>
  <si>
    <t>Kuwawezesha wafugaji  madume ya kisasa 30 na mbuzi 100 ifikapo Juni, 2017</t>
  </si>
  <si>
    <t>Kuwezesha usimamizi wa taka ngumu na maji katika kata 25 ifikapo Juni, 2017</t>
  </si>
  <si>
    <t>Kuendesha mafunzo kwa vikundi 25 vya ufugaji wa nyuki katika kata 25 ifikapo Juni, 2017</t>
  </si>
  <si>
    <t>Kuanzisha vituo 4 vya maonyesho utengenezaji wa bidhaa zinazotokana na nyuki ifikapo Juni, 2017</t>
  </si>
  <si>
    <t>Kuendesha mafunzo kwa wadau 5 juu ya utengenezaji wa Mizinga ifikapo Juni, 2017</t>
  </si>
  <si>
    <t>Kuviwezesha vikundi 25 vya wafugaji wa nyuki vitendea kazi ifikapo Juni, 2017</t>
  </si>
  <si>
    <t>Kutoa mafunzo ya ujasiriamali kwa vikundi 65 vya vijana na 100 vya wanawake ifikapo Juni, 2017</t>
  </si>
  <si>
    <t>Kutoa vifaa vya ushonaji kwa vikundi 3 vya MVC ifikapo Juni, 2017</t>
  </si>
  <si>
    <t>Kuviwezesha vikundi 65 vya kiuchumi vya vijana  na 100 vya wanawake ifikapo Juni, 2017</t>
  </si>
  <si>
    <t>Kuwezesha usimamizi na ufuatiliaji wa miradi ya maendeleo ifikapo Juni, 2017</t>
  </si>
  <si>
    <t>Kuendesha mafunzo kwa  vijana 50 katika vikundi 3 juu ya uzalishaji wa matofali kwa bei nafuu na kwa ajili ya ujenzi wa nyumba za kisasa za bei nafuu ifikapo Juni, 2017</t>
  </si>
  <si>
    <t>Kuwezesha pampu za maji makundi 5 ya wanawake kwa ajili ya umwagiliaji ifikapo Juni, 2017</t>
  </si>
  <si>
    <t>MIRADI YA MAENDELEO KWA MWAKA WA FEDHA 2016/2017</t>
  </si>
  <si>
    <t>SEKTA</t>
  </si>
  <si>
    <t>ELIMU SEKONDARI</t>
  </si>
  <si>
    <t>MPANGO WA MAENDELEO YA ELIMU SEKONDARI(MMES)</t>
  </si>
  <si>
    <t xml:space="preserve"> MAMLAKA YA MJI MDOGO</t>
  </si>
  <si>
    <t>MAPATO YA NDANI</t>
  </si>
  <si>
    <t>AFYA</t>
  </si>
  <si>
    <t>Jumla ndogo</t>
  </si>
  <si>
    <t>Kuwezesha uandaaji taarifa mbalimbali za mipango na maandalizi ya bajeti ifikapo Juni, 2017</t>
  </si>
  <si>
    <t>Kumwezesha Mkurugenzi Mtendaji wa Mamlaka ya Mji Mdogo kuhudhuria vikao ngazi ya Wilaya, Mkoa na Taifa ifikapo Juni, 2017</t>
  </si>
  <si>
    <t>Kuwawezesha watumishi 1 kuhudhuria mafunzo ya muda mrefu ifikapo Juni, 2017</t>
  </si>
  <si>
    <t>MIPANGO</t>
  </si>
  <si>
    <t>ARDHI, MALIASILI NA MIPANGO MIJI</t>
  </si>
  <si>
    <t>MAJI</t>
  </si>
  <si>
    <t>BARABARA</t>
  </si>
  <si>
    <t>KILIMO</t>
  </si>
  <si>
    <t>NYUKI</t>
  </si>
  <si>
    <t>MIFUGO</t>
  </si>
  <si>
    <t>USAFI NA MAZINGIRA</t>
  </si>
  <si>
    <t>M/JAMII</t>
  </si>
  <si>
    <t>Kuwezesha vya bodi ya mikopo vinne (4) kwa vikundi vya vijana na wanawake ifikapo Juni, 2017</t>
  </si>
  <si>
    <t>ELIMU MSINGI</t>
  </si>
  <si>
    <t>RUZUKU YA UENDEEZAJI MITAJI SERIKALI ZA MITAA (LGDG)</t>
  </si>
  <si>
    <t>MAJI VIJIJINI (NRWSSP)</t>
  </si>
  <si>
    <t>MFUKO WA BARABARA (ROAD FUND)</t>
  </si>
  <si>
    <t>EQUIP</t>
  </si>
  <si>
    <t>JUMLA MKUU MAPATO YA NDANI</t>
  </si>
  <si>
    <t>JUMLA KUU CDG</t>
  </si>
  <si>
    <t xml:space="preserve">Jumla ndogo </t>
  </si>
  <si>
    <t>MFUKO WA NGOZI</t>
  </si>
  <si>
    <t>BASKET FUND</t>
  </si>
  <si>
    <t>MFUKO WA MAENDELEO YA JAMII (TASAF)</t>
  </si>
  <si>
    <t>Uhawilishaji katika kaya 6,455</t>
  </si>
  <si>
    <t>Kufanya matengenezo ya km 200 za barabara katika Mji mdogo wa Mhunze,  Mwang'hili, Jijongo-Muguda, Ikingwamandege hadi Mwamala ifikapo Juni, 2017</t>
  </si>
  <si>
    <t>Kuhamasisha kilimo cha mkonge katika shule 25 za msingi  ifikapo Juni, 2017</t>
  </si>
  <si>
    <t>Kukamilisha ujenzi wa nyumba 19 za walimu katika shule ya Mwamashele 2,Nhendegese 2,Bugoro 2,Bubinza 1, Masanga 1,Lagana 2,Lubaga 1, Seke 1, Itilima 1, Ilebelebe 1, Lilindilo 1, Bunambiyu 2, Mwandoma 1 na Ng'wagh'ili 1 ifikapo Juni 2017</t>
  </si>
  <si>
    <t>Kukamilisha ujenzi wa madarasa 36 katika shule ya msingi Idukilo2,Igumangobo 2,Bulima 2,Sanjo 2, Lwagalo2, Nhobola 1, Nhendegese 2, Ijimija 2, Mwatuju 2, Mwamasololo 2, Ng'wakuloma 2, Ng'wagalakulu 2, Mwampolo 2, Itongoitale 2,  Malwilo 2, Mhunze 2, Bubiki 2, Bulimba 2, Ndoleleji 1 na Mwamagembe 2 ifikapo Juni 2017</t>
  </si>
  <si>
    <t>Kukamilisha ujenzi wa zahanati 3 za Mwamashimba, Mangu na  Mwaweja</t>
  </si>
  <si>
    <t>Kukarabati malambo 3 katika vijiji vya Mwamanota, Mwandu na Kishapu ifikapo Juni 2017.</t>
  </si>
  <si>
    <t>Kujenga lambo 1 katika kijiji cha Kisesa ifikapo Juni 2017.</t>
  </si>
  <si>
    <t>Kujenga mradi wa maji ya bomba katika vijiji 9 vya  Unyanyembe, Kiloleli, Mwalata, Mihama, Ngofila, Busangwa, Shagihilu, Ngeme na Ikonongo ifikapo Juni 2017.</t>
  </si>
  <si>
    <t>Kukusanya chupa 200 za damu kutoka katika shule 26 za sekondari kwa ajili ya kusaidia wamama wajawazito ifikapo June 2017</t>
  </si>
  <si>
    <t>Kuwezesha CHMT  18 kuhudhuria vikao mbalimbali wanapokuwa nje ya Halmashauri ifikapo June 2017</t>
  </si>
  <si>
    <t>Kufanya matengenezo ya magari 4 na pikipiki 7 katika ofisi ya DMO ifikapo June 2017</t>
  </si>
  <si>
    <t>Kufanya kikao cha siku 1  wajumbe 48 pamoja na wadau wa afya wanaotoa huduma kwa faidia na wale wanaotoa huduma pasipo faida</t>
  </si>
  <si>
    <t>Kufanya usimamizi elekezi katika vituo 58  kila robo mwaka vya kutolea huduma za afya ifikapo Juni 2017</t>
  </si>
  <si>
    <t>Kufanya kikao wajumbe wa CHMT 18 kila mwezi ifikapo Juni 2017</t>
  </si>
  <si>
    <t>Kufanya kikao cha kuandaa mpango wa bajeti kwa wajumbe wa CHMT 18 na wajumbe wengine 7 mwaka 2017 /2018 kwa siku 10 ifikapo Juni 2017</t>
  </si>
  <si>
    <t>Kutoa photocopy za vitabu vya MTUHA kwa ajili ya kutelea taarifa za RBF</t>
  </si>
  <si>
    <t xml:space="preserve">Kununua mashine ya photocopy kwa ajili ya shughuli za CHMT </t>
  </si>
  <si>
    <t>Kununua laptop 4 kwa ajili ya shughuli za idara ya afya</t>
  </si>
  <si>
    <t>Kununua mafuta kwa ajili ya ufuatiliaji wa shughuli za RBF</t>
  </si>
  <si>
    <t xml:space="preserve">Kununua shajala kwa ajili ya shughuli mbalimbali ofisi ya Mganga Mkuu </t>
  </si>
  <si>
    <t>Kununua vocha kwa ajili ya kuingiza taarifa kila mwezi kwenye mtandao wa DHIS 2</t>
  </si>
  <si>
    <t xml:space="preserve">Kufanya matengenezo ya magari 4 kwa ajili ya idara ya afya </t>
  </si>
  <si>
    <t>Kununua samani za ofisi kwa ajili ya ofisi za CHMT</t>
  </si>
  <si>
    <t>Kufanya matengenezo ya printer na photocopy katika ofisi ya DMO</t>
  </si>
  <si>
    <t>Kutoa motisha kwa wajumbe wote wa CHMT na wasaidizi wa CHMT na madereva katika kutekeleza shughuli za RBF</t>
  </si>
  <si>
    <t>Kununua dawa na vifaa tiba</t>
  </si>
  <si>
    <t>Kununua viulia wadudu katika hospitali ya wilaya</t>
  </si>
  <si>
    <t>Kununua vifaa vya macho kwa ajili ya hospitali ya wilaya</t>
  </si>
  <si>
    <t>Kununua vifaa vya kufanyia usafi katika hospitali yawilaya</t>
  </si>
  <si>
    <t>Kununua shajala kwa  ajili ya hospitali ya wilaya</t>
  </si>
  <si>
    <t>Kufanya matengenezo ya vifaa tiba vya hospitali</t>
  </si>
  <si>
    <t>Kufanya vifaa mbalimbali vya hospitali visivyo vifaa tiba</t>
  </si>
  <si>
    <t>Kununua jokofu moja kwa ajili ya kutunzia dawa</t>
  </si>
  <si>
    <t>Kufanya vikao vya bodi ya hospitali kwa kila robo mwaka wajumbe 10</t>
  </si>
  <si>
    <t xml:space="preserve">Kufanya kikao kila mwezi cha kamati ya uendeshaji wa shughuli za hospitali </t>
  </si>
  <si>
    <t>Kuandaa budget kwa ajili ya hospitali ya wilaya kwa siku 5</t>
  </si>
  <si>
    <t xml:space="preserve">Kununua matenki 10  kila tenki moja ya kuvunia maji katika hospitali na vivuna maji </t>
  </si>
  <si>
    <t>Kujenga vitako 10 vya matenki kwa ajili ya kuvunia maji</t>
  </si>
  <si>
    <t>Kununua maji kwa ajili ya hospitali ya wilaya kwa kila mwezi</t>
  </si>
  <si>
    <t>Kununua umeme kwa ajili ya hospitali ya wilaya</t>
  </si>
  <si>
    <t>Kununua generator kwa ajili ya hospitali ya wilaya</t>
  </si>
  <si>
    <t>Kujenga nyumba ya kuhifadhia generator</t>
  </si>
  <si>
    <t>Kununua mafuta kwa ajili ya generator ya hospitali</t>
  </si>
  <si>
    <t>Kuweka uzio katika shimo la kutupia kondo la nyuma</t>
  </si>
  <si>
    <t>Kujenga njia za kupitia wagonjwa kutoka jengo la wazazi kwenda jengo la upasuaji</t>
  </si>
  <si>
    <t>Kununua shajala kwa ajili ya hospitali ya wilaya</t>
  </si>
  <si>
    <t>Kununua printer kwa ajili ya hospitali ya wilaya</t>
  </si>
  <si>
    <t>Kuweka security lite sehemu zote zinazozunguka hospitali ya wilaya</t>
  </si>
  <si>
    <t>Kununua mafaili kwa ajili ya wagonjwa</t>
  </si>
  <si>
    <t>Kutoa motisha kwa wajumbe wote wa HMT na wasaidizi wa HMT na madereva katika kutekeleza shughuli za RBF</t>
  </si>
  <si>
    <t xml:space="preserve">Ununuzi wa dawa na vifaa tiba </t>
  </si>
  <si>
    <t>Manunuzi ya vifaa mbalimbali kwa ajili ya hospitali ya wilaya</t>
  </si>
  <si>
    <t>kulipa motisha kwa watumishi wanaofanya kazi za CHF/NHIF</t>
  </si>
  <si>
    <t>Kununua computer 4 kwa ajili ya shughuli za CHF/NHIF</t>
  </si>
  <si>
    <t>Kununua shajala kwa ajili ya shughuli za CHF/NHIF</t>
  </si>
  <si>
    <t>COST CENTRE: 5008 D: HEALTH CENTRE: BUSKET FUND</t>
  </si>
  <si>
    <t>Kununua dawa na vifaa tiba kwa ajili ya vituo vinne vya afya</t>
  </si>
  <si>
    <t>Kununua dawa na vifaa tiba kwa ajili ya afya ya kinwa na meno</t>
  </si>
  <si>
    <t xml:space="preserve">Kununua vifaa kwa ajili ya maabara </t>
  </si>
  <si>
    <t>Kutoa photocopy fomu za kuangalia uchungu wa mama wakati wa kujifungua</t>
  </si>
  <si>
    <t>Kufanya huduma za mkoba za chanjo</t>
  </si>
  <si>
    <t>Kufanya huduma za mkoba za uzazi wa mpango</t>
  </si>
  <si>
    <t>Kufanya kikao cha kuandaa mpango wa bajeti kwa siku 3</t>
  </si>
  <si>
    <t>Kujaza  mitungi ya gesi kwaajili ya kutunza minyororo baridi</t>
  </si>
  <si>
    <t>Kuwezesha utoaji wa matone ya vitamin A mwezi wa 12 na wa sita</t>
  </si>
  <si>
    <t>Kuhamasisha jamii juu ya unyonyeshaji wa watoto ulio sahihi</t>
  </si>
  <si>
    <t xml:space="preserve">Kufanya matengenezo ya magari ya wagonjwa 4 </t>
  </si>
  <si>
    <t>Kununua mafuta kwa ajili ya kupeleka wagonjwa wa rufaa shinyanga</t>
  </si>
  <si>
    <t>Kuhudhuria kikao na timu ya CHMT mara 4 kwa mwaka</t>
  </si>
  <si>
    <t>Kununua dawa na vifaa tiba kwa vituo vya afya vinne</t>
  </si>
  <si>
    <t>Kulipa watumishi ela za motisha kwa ajili ya fedha za RBF</t>
  </si>
  <si>
    <t>Kufanya ukarabati wa vifaa tiba na vifaa vinginevyo vya kituo</t>
  </si>
  <si>
    <t>Kununua computer 1 kila kituo kwa ajili ya shughuli za ofisi</t>
  </si>
  <si>
    <t>Kununua printer 1 kwa kila kituo kwa ajili ya shughuli za ofisi</t>
  </si>
  <si>
    <t>COST CENTRE: 5008 E: DISPENSARY: BUSKET FUND</t>
  </si>
  <si>
    <t>Kununua dawa na vifaa tiba kwa ajili ya zahanati 45</t>
  </si>
  <si>
    <t>Kuwawezesha wafawidhi wa zahanati zote 45 kuandaa mpango wa bajeti kwa mwaka 2017/2018</t>
  </si>
  <si>
    <t>Kufanya huduma za mkoba za chanjo na uzazi wa mpango</t>
  </si>
  <si>
    <t>Kujenga mashimo ya kutupia makondo ya nyuma katika zahanati 8 ambazo ni Ngeme, Malwilo,Bubinza, Seseko, Ilebelebe,Muguda na Badi</t>
  </si>
  <si>
    <t>Kujaza mitungi y gesi katika zahanati 45 ili kuendeleza minyororo baridi mitungi 560</t>
  </si>
  <si>
    <t>JUMLA KUU BUSKET FUND</t>
  </si>
  <si>
    <t xml:space="preserve">Kununua dawa na vifaa tiba kwa ajili ya vituo 45 </t>
  </si>
  <si>
    <t>Kujenga vichomea taka katika zahanati 44</t>
  </si>
  <si>
    <t>Kuweka nishati ya umeme wa jua  katika zahanati 8  ambazo ni Malwilo,Ngeme,Bubinza,Seseko, Ilebelebe na Muguda na umeme wa tanesco Badi</t>
  </si>
  <si>
    <t>Kununua matenki na kuweka mfumo wa kuweka maji katika zahanati  za Malwilo, Ngeme, Bubinza, Seseko, Ilebelebe, Muguda na Badi</t>
  </si>
  <si>
    <t>Kujenga vibao vya kuonyesha uwazi katika vituo vya Ilebelebe,Ngeme, Bubinza, Seseko, Muguda na Badi</t>
  </si>
  <si>
    <t xml:space="preserve">Kujenga vibao vya kuonyesha kituo </t>
  </si>
  <si>
    <t>Kununua mashelf ya kutunza dawa ambazo ni Ilebelebe,Ngeme, Bubinza, Seseko, Muguda na Badi</t>
  </si>
  <si>
    <t>Kujenga choo za kuduma katika zahanati 8 ambazo niIlebelebe,Ngeme, Bubinza, Seseko, Muguda na Badi</t>
  </si>
  <si>
    <t>Kufanya ukarabati mdogomdogo katika zahanati 8 ambazo ni Ilebelebe,Ngeme, Bubinza, Seseko, Muguda na Badi</t>
  </si>
  <si>
    <t xml:space="preserve">Kununua shajala katika zahanati 45 </t>
  </si>
  <si>
    <t>kununua baskeli katika zahanati 45 kwa ajili ya kufanyia huduma za mkoba.</t>
  </si>
  <si>
    <t xml:space="preserve">Kuendesha vikao vya  kamati ya afya kila miezi minne </t>
  </si>
  <si>
    <t>Kununua dawa na vifaa tiba kwa ajili ya zahanati 45 na vituo vya afya 4</t>
  </si>
  <si>
    <t>Kutoa vikao vya watumishi wa vituo 49 kila mwezi</t>
  </si>
  <si>
    <t xml:space="preserve">Kulipa posho kwa watumishi  wanaofaya kazi muda wa ziada </t>
  </si>
  <si>
    <t>Kuchapisha kadi za CHF kwa wanachama 22,000</t>
  </si>
  <si>
    <r>
      <t xml:space="preserve">Kufanya matengenezo ya kawaida ya barabarayenye urefu wa  km 184.50 ifikapo Juni, 2017 </t>
    </r>
    <r>
      <rPr>
        <b/>
        <sz val="11"/>
        <color indexed="8"/>
        <rFont val="Times New Roman"/>
        <family val="1"/>
      </rPr>
      <t>(Rejea kiambatisho Na.01)</t>
    </r>
  </si>
  <si>
    <t>BASKET FUND:                                    OFISI YA MGANGA MKUU WA WILAYA</t>
  </si>
  <si>
    <t>Kuwezesha wajumbe 5 wa CHMT kuhudhuria kikao cha siku 3 kujadili vifo vya mama na mtoto kila baada ya miezi mitatuMkoani Shinyanga ifikapo June 2017</t>
  </si>
  <si>
    <t>COST CENTRE: 5008 B HOSPITALI YA WILAYA</t>
  </si>
  <si>
    <t xml:space="preserve">Jumla ndogo </t>
  </si>
  <si>
    <t>MFUKO WA AFYA YA JAMII(CHF/NHIF)</t>
  </si>
  <si>
    <t xml:space="preserve">JUMLA KUU </t>
  </si>
  <si>
    <t xml:space="preserve"> HOSPITALI YA WILAYA</t>
  </si>
  <si>
    <t>VITUO VYA AFYA</t>
  </si>
  <si>
    <t>ZAHANATI</t>
  </si>
  <si>
    <t>JUMLA KUU RBF</t>
  </si>
  <si>
    <t>MALIPO KWA UFANISI (RBF)  CHMT</t>
  </si>
  <si>
    <t>Kuwezesha zoezi la ushauri na saha na upimaji wa VVU siku ya mbio za mwenge</t>
  </si>
  <si>
    <t>kuhamasisha vijana wa sekondari juu ya afya ya uzazi, usawa wa kijinzia na umuhimu wa kuchangia damu</t>
  </si>
  <si>
    <t>kutoa hamasha kwa wawakilishi 50  wa wanawake juu ya kuzuia maambukizi ya VVU toka kwa mama kwenda kwa mtoto</t>
  </si>
  <si>
    <t xml:space="preserve">kufanya mafunzo  ya ujasiriamali na matumizi sahihi ya ARV kwa makundi 7 ya WAVU </t>
  </si>
  <si>
    <t>kumwezesha Mratibu wa kudhibiti UKIMWI kushiriki vikao mbalimbali vya mkoa, kanda na Taifa</t>
  </si>
  <si>
    <t>kufanya usimamizi na ufuatiliaji wa shughuli za kudhibiti UKIMWI kwa kila robo mwaka</t>
  </si>
  <si>
    <t>JUMLA KUU UKIMWI</t>
  </si>
  <si>
    <t>MRADI WA KUDHIBITI UKIMWI</t>
  </si>
  <si>
    <t>Kukamilisha matundu 72 ya vyoo katika shule 18 za msingi ambazo ni Ng'wakulomwa, Mwajiginya, Gimagi, Mwamishoni, Nhyawa, Muguda, Bukingwamandege, Ipeja, Ipililo, Itilima, Mwamala, Ikumbo, Idisanhambo, Ikoma, Ilula, Shiha, Butuyu na Bunambiyu</t>
  </si>
  <si>
    <t>Jumla Kuu</t>
  </si>
  <si>
    <t>Kusimamia Ujenzi wa Choo bora katika shule ya msingi Bupigi na shule ya Sekondari Mwamadulu.</t>
  </si>
  <si>
    <t xml:space="preserve">Shughuli za ufuatiliaji na usimamizika kwa siku 6 juu ya utekelezaji wa kampeni ya Kitaifa ya usafi wa mazingira Katika shule za msingi na sekondari. </t>
  </si>
  <si>
    <t>Kuendesha mashindano ya Usafi kwa siku 4 katika shule 17 za msingi ambazo ni Bupigi, Ikonda A, Mwaweja, Mihama, Mwamadulu, Beledi, Lagana,Nyahwa, Bubiki, Nyasamba, Mwamishoni, Buganika, Buchambi, Mwigumbi, Whishiteleja na Mwamadulu.</t>
  </si>
  <si>
    <t xml:space="preserve">Kuunda klabu za maji na usafi wa mazingira kwa siku 4 na kuzishindanisha klabu za shule 17 ambazo ni: Bupigi, kakola, Ilobi, Mwaweja, Mihama, Mwamadulu, Beledi, Lagana, Nyahwa, bubiki, Nyasamba, Mwamishoni, Buganika, Buchambi, Kabila, Mwigumbi,  Whishiteleja na Mwamadulu </t>
  </si>
  <si>
    <t>Shughuli za ufuatiliaji na usimamizikwa muda wa siku 4 juu ya utekelezaji wa kampeni ya Kitaifa ya usafi wa Mazingira katika zahanati ya Buganika na Badi.</t>
  </si>
  <si>
    <t xml:space="preserve">Ukaguzi wa vituo vya Kutolea huduma za afya kwa muda wa siku 4 kwa ajili ya kutathimini uendeshaji katika Zahanati ya Badi na Buganika </t>
  </si>
  <si>
    <t>Shughuli ya usimamizi, ufuatiliaji na tathiini kwa kila robo katika vijiji 21 vyenye jumla ya Vitongoji 106 katika Kata 5</t>
  </si>
  <si>
    <t xml:space="preserve">Kuitisha mikutano ya uhamasishaji kuhusu ujenzi wa vyoo bora vijiji na usafi wa mazingira kwa wadau wote </t>
  </si>
  <si>
    <t xml:space="preserve">Kufundisha kwa siku 22 Mikutano ya uchafuaji kwa vijiji 22 katika vitongoji 106 ndani ya Kata tano. </t>
  </si>
  <si>
    <t xml:space="preserve">Kufundisha Mafundi Mchundo (local fundi) kwa siku 13 juu ya ujenzi wa vyoo bora kwa gharama nafuu vijijini na unawaji mikono ngazi ya Kaya. Kwa vijiji 21 Katika kata 5 </t>
  </si>
  <si>
    <t>Kukusanya takwimu za awali kwa siku tatu (3) za usafi wa mazingira kwa vitongoji 660 vijiji 117 katika kata 25</t>
  </si>
  <si>
    <t>Kufundisha siku 1 wahudumu wa afya na wenyeviti wa vitongoji 250 kuhusu ukusanyaji wa takwimu za awali za usafi wa mazingira 1</t>
  </si>
  <si>
    <t xml:space="preserve">MAJI NA USAFI WA MAZINGIRA KATIKA SHULE ZA MSINGI NA SEKONDARI </t>
  </si>
  <si>
    <t>Kuwezesha mafunzo kwa kamati 5 za maji (COWSOS)  kuhusu uendeshaji na matengenezo ya miradi ya maji ifikapo Juni, 2017</t>
  </si>
  <si>
    <t>Shughuli ya usimamizi, ufuatiliaji na tathmini kwa kila robo katika vijiji 21 vyenye jumla ya Vitongoji 106 katika Kata 5</t>
  </si>
  <si>
    <t xml:space="preserve">Ukaguzi wa vituo vya Kutolea huduma za afya kwa muda wa siku 4 kwa ajili ya kutathmini uendeshaji katika Zahanati ya Badi na Buganika </t>
  </si>
  <si>
    <t>Kuwezesha ukamilishaji wa vyumba 66 vya maabara  katika shule 22 za sekondari  ifikapo Juni, 2017</t>
  </si>
  <si>
    <t>Kufanya matengenezo ya barabara km 100 kwa ajili kusafirisha mazao mchanganyiko  mji wa Mhunze,  Mwanakanga-Mwang'hili, Kiloleli-Muguda, Jijongo-Muguda-Mwamala,  Mwamadulu-Nyawa, Uchunga-Bupigi, Kinampanda-Bubinza, Ndugushilu-Ngundangali ifikapo Juni, 2017</t>
  </si>
  <si>
    <t>Kuwezesha Maafisa ugani 12 kwa kuwanunulia pikipiki 12 katika kata 12 na vituo 3 vya kilimo ifikapo Juni 2017</t>
  </si>
  <si>
    <t xml:space="preserve">Kuwezesha ununuzi wa pikipiki 6 kwa maafisa mifugo ifikapo Juni, 2017 </t>
  </si>
  <si>
    <t xml:space="preserve">Kuhamasisha na kusaidia mbegu kwa wazalishaji wa zao la mkonge vikundi ambao ni vikundi 65 vya vijana na 100 vya wanawake </t>
  </si>
  <si>
    <t>Kutengeneza madawati 4000 katika shule 115 za msingi</t>
  </si>
  <si>
    <t>Kumalizia vyumba 2 vya madarasa shule ya msingi Kanawa</t>
  </si>
  <si>
    <t>Kuwezesha mafunzo kwa wajumbe 8 wa Timu ya usimamizi wa Miradi ya Maji na Usafi wa Mazingira ya Wilaya (DWST)  kuhusu usimamizi na ufuatiliaji ifikapo Juni, 2017</t>
  </si>
  <si>
    <t xml:space="preserve">Kuwezesha ujenzi wa bomba la maji kijiji cha Ikonongo kupitia mradi wa maji wa KASHIWASA </t>
  </si>
  <si>
    <t>JINA LA MRADI</t>
  </si>
  <si>
    <t>MAHALI MRADI ULIPO</t>
  </si>
  <si>
    <t xml:space="preserve">Kukamilisha ujenzi wa zahanati 4 za Mwamashimba, Mangu, Mwaweja na Kalitu  </t>
  </si>
  <si>
    <t>Kuwezesha ukarabati wa Ukumbi mkubwa wa Halmashauri ya Wilaya Ifikapo Juni, 2017</t>
  </si>
  <si>
    <t>Ukarabati wa Shule ya Msingi Mwadui</t>
  </si>
  <si>
    <t>Kuwezesha na kusimamia shughuli za maendeleo katika kata 25</t>
  </si>
  <si>
    <t>Kuchimba visima virefu 9 katika vijiji 6 vya Seseko (2), Wishiteleja(2), Dulisi (1), Ng'wanima (1) , Itilima (2) na Jijongo 1</t>
  </si>
  <si>
    <t>Kukarabati malambo 3 katika vijiji vya Mwamanota, Mwandu na Kishapu</t>
  </si>
  <si>
    <t>Kuwezesha usimamizi wa taka ngumu na maji katika kata 25 kwa kununua gari la uazaji wa taka ngumu Tshs 150,000,000), kujenga vizimba viwili katika miji midogo ya Maganzo na Mhunze (Tshs. 30,000,000) na kununua pikipiki 3 (Tshs.2,500,000)  ifikapo Juni, 2017</t>
  </si>
  <si>
    <t>Mpango wa kunusuru kaya masikini kwa kuhawilisha fedha katika kaya 6,463</t>
  </si>
  <si>
    <t>Kuchangia shughuli za maendeleo katika vijiji 117</t>
  </si>
  <si>
    <t>Ujenzi wa miundombinu katika Hospitali ya Wilaya</t>
  </si>
  <si>
    <t>Kuwezesha ujenzi wa skimu za kusambaza katika hospitali ya Wilaya</t>
  </si>
  <si>
    <t>Jumla Maombi Maalumu</t>
  </si>
  <si>
    <t>Jumla usafi wa Mazingira (NWSSP)</t>
  </si>
  <si>
    <t xml:space="preserve">Kuendesha matamasha ya kuhamasisha usafi wa mazingira </t>
  </si>
  <si>
    <t>Kuendesha mafunzo ya siku 4 juu ya uanzishwaji wa vibalu WASH</t>
  </si>
  <si>
    <t>Kufanya uhamasishaji wa utambuzi juu ya gonjwa la UKIMWI</t>
  </si>
  <si>
    <t xml:space="preserve">Kutoa elimu juu ya ushauri nasaha na upimaji wa hiari </t>
  </si>
  <si>
    <t>Kutoa mafunzo kwa watendaji wa vijiji 26 juu ya gonjwa la UKIMWI</t>
  </si>
  <si>
    <t>Kufanya tamasha la vijana juu ya umuhimu wa kuchangiaji damu kwa hiari, unyanyapaa na upimaji wa hiari</t>
  </si>
  <si>
    <t>Kusambaza condomu za wanaume katika maeneo ya taasisi kama shule na zahanati</t>
  </si>
  <si>
    <t>Kuendesha mafunzo ya siku 2 juu ya ushauri nasaha na upimaji wa hiari makao makuu ya Wilaya</t>
  </si>
  <si>
    <t>Kuwezesha makundi 5 ya watu yanayosishi na virusi vya Ukimwi (PLWHIV)</t>
  </si>
  <si>
    <t>Kumwezesha CHAC kuandaa Mpango na Bajeti ya mwaka wa fedha 2017/2018</t>
  </si>
  <si>
    <t>kuhamasisha vijana wa sekondari juu ya afya ya uzazi, usawa wa kijinsia na umuhimu wa kuchangia damu</t>
  </si>
  <si>
    <t>kutoa hamasha kwa wawakilishi 50  wa wanawake juu ya kuzuia maambukizi ya VVU toka kwa mama kwenda kwa mtoto (PMTCT)</t>
  </si>
  <si>
    <t xml:space="preserve">Kuendesha kikao cha wadau wa Ukimwi  na kutathmini utekelezaji wa shughuli za UKIMWI Wilayani </t>
  </si>
  <si>
    <t xml:space="preserve">Kutoa mafunzo wa vikundi 5 vya wanawake ngazi ya kata juu ya majukumu na wajibu wao katika Shughuli za UKIMWI </t>
  </si>
  <si>
    <t>Halmashauri</t>
  </si>
  <si>
    <t>Wadau</t>
  </si>
  <si>
    <t>Serikali kuu</t>
  </si>
  <si>
    <t xml:space="preserve">Kijiji/Mtaa </t>
  </si>
  <si>
    <t>Kata</t>
  </si>
  <si>
    <t>LENGO LA MRADI</t>
  </si>
  <si>
    <t xml:space="preserve">Ukamilishaji wa vyumba 66 vya maabara  katika shule 22 za sekondari </t>
  </si>
  <si>
    <t>Kuongeza ufaulu katika masomo ya Sayansi</t>
  </si>
  <si>
    <t>Mhunze</t>
  </si>
  <si>
    <t>Kuwa na mazingira mazuri ya kazi</t>
  </si>
  <si>
    <t>Mwamashimba, Mangu, Mwaweja na Kalitu</t>
  </si>
  <si>
    <t>Wananchi kupata huduma bora za Afya</t>
  </si>
  <si>
    <t>Vijiji 117 vya Wilaya</t>
  </si>
  <si>
    <t>Huduma za maendeleo kuwafikia wananchi</t>
  </si>
  <si>
    <t>Makao makuu-Kishapu</t>
  </si>
  <si>
    <t>Isoso</t>
  </si>
  <si>
    <t>Kuwezesha mikutano na vikao vya kisheria</t>
  </si>
  <si>
    <t>Mwadui</t>
  </si>
  <si>
    <t xml:space="preserve">Kuwa na mazingira mazuri ya kusomea </t>
  </si>
  <si>
    <t>Kuboresha mazingira ya kufundishia</t>
  </si>
  <si>
    <t>Kuwa na Miradi inayoendana na thamani ya fedha (Value for Money)</t>
  </si>
  <si>
    <t>Seseko, Wishiteleja, Dulisi, Ngwanima, Itilima na Jijongo</t>
  </si>
  <si>
    <t>Kuongeza upatikanaji wa maji safi na salama</t>
  </si>
  <si>
    <t>Mwamanota, Mwandu na Kishapu</t>
  </si>
  <si>
    <t>Kuwa na maji ya kutosha kwa ajili ya kushughuli za kibinadamu</t>
  </si>
  <si>
    <t>Ukenyenge, Uchunga, Somagedi, Mwamalasa na Lagana</t>
  </si>
  <si>
    <t>Kuongeza mapato ya ndani ya Halmashauri ya Wilaya</t>
  </si>
  <si>
    <t>Ukenyenge</t>
  </si>
  <si>
    <t>Mhunze,  Mwanakanga-Mwang'hili, Kiloleli-Muguda, Jijongo-Muguda-Mwamala,  Mwamadulu-Nyawa, Uchunga-Bupigi, Kinampanda-Bubinza, Ndugushilu-Ngundangali</t>
  </si>
  <si>
    <t>Kusafirisha mazao mchanganyiko na shughuli zingine za kijamii</t>
  </si>
  <si>
    <t>Kuwa na mazingira mazuri ya kujingia mifugo</t>
  </si>
  <si>
    <t>Kuwa na Mazingira safi na salama kwa binadamu</t>
  </si>
  <si>
    <t>Kukamilisha ujenzi wa nyumba 19 za walimu katika shule za Msingi</t>
  </si>
  <si>
    <t>Mwamashele 1, Mwamanota 1, Ngofila 1, Inolelo 1, Nhyawa 1, Igaga 1, Ng'wandoma 1, Kakola 1, Lubaga 1, Mhunze 1, Mwabusiga 2, Sanjo 1, Ng'wajiningu 1, Ididi 2, Ng'wagh'ili 1, Ng'wigumbi 1 na Ikombabuki</t>
  </si>
  <si>
    <t>Bubiki 2, Ng'wanima 3, Itongoitale 2, Seseko 2, Mwanulu 2, Ng'wandu 3, Mwamagembe 2, Migunga 2, Shagihilu 2, Ngeme 2, Bulimba 2, Ipililo 3, Nhobola 2, Bulima 2 na Mwamadulu</t>
  </si>
  <si>
    <t xml:space="preserve">Kukamilisha ujenzi wa madarasa 33  katika shule za msingi  </t>
  </si>
  <si>
    <t>Ng'wangolomwa 6, Ng'wangombolwa 6, Ng'wamishoni 6, Ng'wanima 6, Dulisi 6, Shiya 6, Mwamagembe 6, Kishapu 6, Mwanulu 6, Mwamashimba 6, Mwajidalala 6 na Ng'wang'halanga 6</t>
  </si>
  <si>
    <t xml:space="preserve">Kukamilisha matundu 72 ya vyoo katika shule 72 za msingi </t>
  </si>
  <si>
    <t>Kuwa na matundu ya vyoo ya kutosha katika shule zote za mzingi</t>
  </si>
  <si>
    <t>Kishapu</t>
  </si>
  <si>
    <t xml:space="preserve">Isoso </t>
  </si>
  <si>
    <t>Kutoa huduma bora za Afya na wakati</t>
  </si>
  <si>
    <t>Dulisi na Bubiki</t>
  </si>
  <si>
    <t>Ubungo</t>
  </si>
  <si>
    <t>Chuo cha maji Ubungo</t>
  </si>
  <si>
    <t>Kuongeza ufanisi katika kazi</t>
  </si>
  <si>
    <t>Unyanyembe, Kiloleli,  Mihama, Ngofila, Mwalata, Busangwa, Shagihilu na Ngeme</t>
  </si>
  <si>
    <t xml:space="preserve">Kujenga mradi wa maji ya bomba katika vijiji 8 </t>
  </si>
  <si>
    <t xml:space="preserve">Kuongeza huduma ya maji safi na salama </t>
  </si>
  <si>
    <t>Kuwezesha usimamizi na ushauri elekezi katika miradi ya maji ifikapo Juni, 2017.</t>
  </si>
  <si>
    <t xml:space="preserve">Kuwa na miradi ya maji yenye ubora na uendane na thamani ya fedha </t>
  </si>
  <si>
    <t>Ikonongo</t>
  </si>
  <si>
    <t xml:space="preserve">Kuongeza upatikanaji wa maji </t>
  </si>
  <si>
    <t>Shule 115 za mzingi</t>
  </si>
  <si>
    <t>Kuboresha mazingira ya ufundishaji</t>
  </si>
  <si>
    <t>Kupunguza hali ya umaskini Wilayani</t>
  </si>
  <si>
    <t>Kuongeza huduma za maendeleo vijiji</t>
  </si>
  <si>
    <t xml:space="preserve">Huduma za Afya kupatikana </t>
  </si>
  <si>
    <t>Huduma ya maji kupatika katika hospitali ya Wilaya</t>
  </si>
  <si>
    <t xml:space="preserve">Kuendesha mashindano ya Usafi kwa siku 4 katika shule 17 za msingi </t>
  </si>
  <si>
    <t>Kupunguza maambuki ya Ukimwi kutoka asilimia 4.9 hadi kufikia asilimia 4.6</t>
  </si>
  <si>
    <t>Kuwa na mazingira safi na salama</t>
  </si>
  <si>
    <t>Badi na Buganika</t>
  </si>
  <si>
    <t>BAJETI YA MRADI 2016/2017</t>
  </si>
  <si>
    <t>Mwamalasa, Shagihilu, Mwaweja na Ngofila</t>
  </si>
  <si>
    <t>Kanawa S/m</t>
  </si>
  <si>
    <t>Songwa, Kiloleli, Busangwa, Ukenyenge, Talaga na Seke Bugoro</t>
  </si>
  <si>
    <t>Kishapu, Kiloleli, Lagana</t>
  </si>
  <si>
    <t xml:space="preserve">Uchunga, Kiloleli,   Ngofila, Mwalata, Busangwa, Shagihilu </t>
  </si>
  <si>
    <t>Maganzo</t>
  </si>
  <si>
    <t>Itilima, Talaga, Busangwa, Seke Bugoro na Mondo</t>
  </si>
  <si>
    <t>Ngofila Mwandu na Kishapu</t>
  </si>
  <si>
    <t>Lagana, Masanga</t>
  </si>
  <si>
    <t>Seke Bugoro Kishapu na Ukenyenge</t>
  </si>
  <si>
    <t>Ukenyenge, Kishapu na Maganzo</t>
  </si>
  <si>
    <t>Kukuza pata la mwananchi</t>
  </si>
  <si>
    <t>Malipo kulingana na ufanisi (RBF)</t>
  </si>
  <si>
    <t>Kuboresha hali ya utoaji huduma katika vituo vya kutolea huduma za Afya</t>
  </si>
  <si>
    <t>Kuboresha huduma ya uzazi katika vituo vya kutolea huduma za Afya</t>
  </si>
  <si>
    <t>Kupunguza vifo vya watoto</t>
  </si>
  <si>
    <t>Jumla UNICEF</t>
  </si>
  <si>
    <t>Kuboresha huduma ya uzazi (Good Neighbours-Bilateral Others)</t>
  </si>
  <si>
    <t>Jumla (Bilateral Others)</t>
  </si>
  <si>
    <t>JUMLA KUU MIRADI YA MAENDELEO (2016/2017)</t>
  </si>
  <si>
    <r>
      <t xml:space="preserve">Kufanya matengenezo ya kawaida ya barabara yenye urefu wa  km 163 ifikapo Juni, 2017 </t>
    </r>
    <r>
      <rPr>
        <b/>
        <sz val="11"/>
        <color indexed="8"/>
        <rFont val="Times New Roman"/>
        <family val="1"/>
      </rPr>
      <t>(Kiambatisho A)</t>
    </r>
  </si>
  <si>
    <t xml:space="preserve">Kufanya matengenezo ya kipindi maalum yenye urefu wa km 26.50 ifikapo Juni, 2017 </t>
  </si>
  <si>
    <t>Kufanya matengenezo kwenye maeneo korofi yenye urefu wa km 54.50 ifikapo Juni, 2017.</t>
  </si>
  <si>
    <t>Kuboresha miundombinu ya usafirishaji Wilayani</t>
  </si>
  <si>
    <r>
      <t xml:space="preserve">PROPOSED ANNUAL PLANNED ROADS AND MAINTANANCE ACTIVITIES COST F/Y 2016/2017                                                                                         </t>
    </r>
    <r>
      <rPr>
        <b/>
        <i/>
        <sz val="10"/>
        <rFont val="Arial"/>
        <family val="2"/>
      </rPr>
      <t xml:space="preserve">  KIAMBATISHO A</t>
    </r>
  </si>
  <si>
    <t>TYPE OF MAINTANANCE,ROAD NAME  AND COST</t>
  </si>
  <si>
    <t>COUNCIL</t>
  </si>
  <si>
    <t>ROUTINE MAINTANANCE</t>
  </si>
  <si>
    <t>SPOT IMPROVEMENT</t>
  </si>
  <si>
    <t>PERIODIC MAINTANANCE</t>
  </si>
  <si>
    <t>Bidge/Culverts</t>
  </si>
  <si>
    <t>Supervision</t>
  </si>
  <si>
    <t>ROAD NAME</t>
  </si>
  <si>
    <t>km</t>
  </si>
  <si>
    <t>shs. (mio.)</t>
  </si>
  <si>
    <t>Km</t>
  </si>
  <si>
    <t>shs. (mio)</t>
  </si>
  <si>
    <t>shs.    (mio)</t>
  </si>
  <si>
    <t>Bridge/Culvert Name</t>
  </si>
  <si>
    <t>KISHAPU</t>
  </si>
  <si>
    <t>GIMAGI - MWAMALASA</t>
  </si>
  <si>
    <t>Construction of culverts 12 lines</t>
  </si>
  <si>
    <t xml:space="preserve">KISHAPU - MWAKIPOYA </t>
  </si>
  <si>
    <t>MWAMANOTA - LAGANA</t>
  </si>
  <si>
    <t>WISHITELEJA - MIPA</t>
  </si>
  <si>
    <t xml:space="preserve">MHUNZE - IGAGA - MWAMASHELE      </t>
  </si>
  <si>
    <t>MIANDUWALWA - NHOBOLA</t>
  </si>
  <si>
    <t>NHOBOLA-JIJONGO-MUGUDA</t>
  </si>
  <si>
    <t>MWADUI/LOHUMBO - MASAGALA</t>
  </si>
  <si>
    <t>MWANAMAKANGA-MWANHILI</t>
  </si>
  <si>
    <t>NEGEZI-M/LOHUMBO</t>
  </si>
  <si>
    <t>KISESA-WIMATE</t>
  </si>
  <si>
    <t>NEGEZI - MWADUI/LOHUMBO</t>
  </si>
  <si>
    <t>MHUNZE - LUBAGA</t>
  </si>
  <si>
    <t>IKONOKELO - NGUNGA</t>
  </si>
  <si>
    <t xml:space="preserve">WISHITELEJA - NGUNDANGALI              </t>
  </si>
  <si>
    <t>IPEJA - ITILIMA</t>
  </si>
  <si>
    <t>KISHAPU TOWN ROADS</t>
  </si>
  <si>
    <t>LAGANA - BELEDI</t>
  </si>
  <si>
    <t>MANGU - SOMAGEDI</t>
  </si>
  <si>
    <t>MAGANZO TOWN ROADS</t>
  </si>
  <si>
    <t>BUCHAMBI-FANTUM-IDUKILO</t>
  </si>
  <si>
    <t>ISOSO - MWABUSIGA</t>
  </si>
  <si>
    <t>IKOMA - ITILIMA</t>
  </si>
  <si>
    <t>BUNAMBIYU - BUBIKI</t>
  </si>
  <si>
    <t>IDIDI-BUGORO</t>
  </si>
  <si>
    <t>MWAMANOTA-LAGANA</t>
  </si>
  <si>
    <t>SESEKO-MPUMBULA</t>
  </si>
  <si>
    <t>Na</t>
  </si>
  <si>
    <t>Mpango wa Maendeleo ya Elimu ya Sekondari (Secondary Education  Development Programme) - SEDP</t>
  </si>
  <si>
    <t>Jumla SEDP</t>
  </si>
  <si>
    <t>Kuongeza ufaulu katika masomo ya Sayansi</t>
  </si>
  <si>
    <t>Mapato ya Ndani (Development Own Source)</t>
  </si>
  <si>
    <t>Jumla Mapato ya Ndani (Own Source)</t>
  </si>
  <si>
    <t>Ruzuku ya Miradi ya Maendeleo Serikali za Mitaa(LGCDG)</t>
  </si>
  <si>
    <t>Jumla Ruzuku ya Miradi ya Maendeleo (LGCDG)</t>
  </si>
  <si>
    <t>Programu ya Usambazaji Maji Vijijini na Usafi wa Mazingira (RWSSP)</t>
  </si>
  <si>
    <t xml:space="preserve">Mfuko wa barabara (ROAD FUND) </t>
  </si>
  <si>
    <t xml:space="preserve">Jumla Mfuko wa barabara (ROAD FUND) </t>
  </si>
  <si>
    <t>Kuboresha mazingira ya ufundishaji katika shule 117 za Msingi.</t>
  </si>
  <si>
    <t>EQUIP-TANZANIA</t>
  </si>
  <si>
    <t>Jumla EQUIP-TZ</t>
  </si>
  <si>
    <t>TASAF</t>
  </si>
  <si>
    <t>Jumla TASAF</t>
  </si>
  <si>
    <t>MFUKO WA JIMBO (CDCF)</t>
  </si>
  <si>
    <t>Jumla Mfuko wa Jimbo</t>
  </si>
  <si>
    <t>MAOMBI MAALUMU</t>
  </si>
  <si>
    <t>USAFI NA MAZINGIRA (RWSSP)</t>
  </si>
  <si>
    <t>MFUKO WA NMSF UKIMWI (TACAIDS)</t>
  </si>
  <si>
    <t>Jumla mfuko wa NMSF UKIMWI</t>
  </si>
  <si>
    <t xml:space="preserve"> Mpango wa Malipo kwa Ufanisi wa Utaoji Huduma za Afya (RBF)</t>
  </si>
  <si>
    <t>Jumla (RBF)</t>
  </si>
  <si>
    <t>Wafadhili mbalimbali (Bileteral Others)</t>
  </si>
  <si>
    <t>LISHE (UNICEF)</t>
  </si>
  <si>
    <t>Kata zote</t>
  </si>
  <si>
    <t>Kuboresha Afya ya Mtoto katika vijiji 117 (UNICEF)</t>
  </si>
  <si>
    <t>Shule zote 28 za sekondari</t>
  </si>
  <si>
    <t>Kishapu makao makuu</t>
  </si>
  <si>
    <t>Shule zote za Sekondari</t>
  </si>
  <si>
    <t>Kishapu (W)</t>
  </si>
  <si>
    <t>Mwadui Lohumbo</t>
  </si>
  <si>
    <t>Shule 117 za Msingi</t>
  </si>
  <si>
    <t>Kishapu, Mwamashele, Ngofila, Shagihilu</t>
  </si>
  <si>
    <t>kata zote</t>
  </si>
  <si>
    <t>Kishapu</t>
  </si>
  <si>
    <t>Kutoa elimu juu ya tohara katika vijiji 22</t>
  </si>
  <si>
    <t>Kumwezesha mkaguzi wa ndani kukagua miradi ya maji na kuandika taarifa kwa kila robo ifikapo Juni 2017.</t>
  </si>
  <si>
    <t>Shule 17 za Msingi</t>
  </si>
  <si>
    <t xml:space="preserve">Mwamalasa, Kishapu, Mwakipoya, Mwamashele, Talaga,, Lagana, Maganzo na Shagihilu </t>
  </si>
  <si>
    <r>
      <t>Gimagi-Mwamalasa, Kishapu-Mwakipoya, Wishiteleja-Mipa, Mhunze-Igaga, Mwamashele-Mianduwalwa (</t>
    </r>
    <r>
      <rPr>
        <b/>
        <sz val="11"/>
        <color indexed="8"/>
        <rFont val="Times New Roman"/>
        <family val="1"/>
      </rPr>
      <t>Kiambatisho A)</t>
    </r>
  </si>
  <si>
    <t>Jumla Programu ya Usambazaji Maji Vijijini na Usafi wa Mazingira (RWSSP)</t>
  </si>
  <si>
    <t>TAARIFA YA MIRADI ITAKAYOTEKELEZWA MWAKA WA FEDHA 2016/2017</t>
  </si>
</sst>
</file>

<file path=xl/styles.xml><?xml version="1.0" encoding="utf-8"?>
<styleSheet xmlns="http://schemas.openxmlformats.org/spreadsheetml/2006/main">
  <numFmts count="21">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23" formatCode="\$#,##0_);\(\$#,##0\)"/>
    <numFmt numFmtId="24" formatCode="\$#,##0_);[Red]\(\$#,##0\)"/>
    <numFmt numFmtId="25" formatCode="\$#,##0.00_);\(\$#,##0.00\)"/>
    <numFmt numFmtId="26" formatCode="\$#,##0.00_);[Red]\(\$#,##0.00\)"/>
    <numFmt numFmtId="176" formatCode="_-* #,##0.00_-;\-* #,##0.00_-;_-* &quot;-&quot;??_-;_-@_-"/>
    <numFmt numFmtId="177" formatCode="_-* #,##0_-;\-* #,##0_-;_-* &quot;-&quot;??_-;_-@_-"/>
    <numFmt numFmtId="178" formatCode="_-* #,##0.0_-;\-* #,##0.0_-;_-* &quot;-&quot;??_-;_-@_-"/>
    <numFmt numFmtId="179" formatCode="&quot;Yes&quot;;&quot;Yes&quot;;&quot;No&quot;"/>
    <numFmt numFmtId="180" formatCode="&quot;True&quot;;&quot;True&quot;;&quot;False&quot;"/>
    <numFmt numFmtId="181" formatCode="&quot;On&quot;;&quot;On&quot;;&quot;Off&quot;"/>
    <numFmt numFmtId="182" formatCode="[$€-2]\ #,##0.00_);[Red]\([$€-2]\ #,##0.00\)"/>
    <numFmt numFmtId="183" formatCode="#,##0.0"/>
    <numFmt numFmtId="184" formatCode="0.0"/>
  </numFmts>
  <fonts count="68">
    <font>
      <sz val="11"/>
      <color theme="1"/>
      <name val="Calibri"/>
      <family val="2"/>
    </font>
    <font>
      <sz val="11"/>
      <color indexed="8"/>
      <name val="Calibri"/>
      <family val="2"/>
    </font>
    <font>
      <sz val="10"/>
      <name val="Arial"/>
      <family val="2"/>
    </font>
    <font>
      <sz val="12"/>
      <color indexed="8"/>
      <name val="Arial Narrow"/>
      <family val="2"/>
    </font>
    <font>
      <sz val="12"/>
      <name val="Arial Narrow"/>
      <family val="2"/>
    </font>
    <font>
      <b/>
      <sz val="12"/>
      <name val="Arial Narrow"/>
      <family val="2"/>
    </font>
    <font>
      <sz val="14"/>
      <name val="Book Antiqua"/>
      <family val="1"/>
    </font>
    <font>
      <sz val="8"/>
      <name val="Calibri"/>
      <family val="2"/>
    </font>
    <font>
      <sz val="8"/>
      <name val="맑은 고딕"/>
      <family val="2"/>
    </font>
    <font>
      <b/>
      <sz val="11"/>
      <color indexed="8"/>
      <name val="Times New Roman"/>
      <family val="1"/>
    </font>
    <font>
      <b/>
      <sz val="10"/>
      <name val="Arial"/>
      <family val="2"/>
    </font>
    <font>
      <b/>
      <i/>
      <sz val="10"/>
      <name val="Arial"/>
      <family val="2"/>
    </font>
    <font>
      <sz val="8"/>
      <name val="Arial"/>
      <family val="2"/>
    </font>
    <font>
      <sz val="11"/>
      <color indexed="8"/>
      <name val="맑은 고딕"/>
      <family val="2"/>
    </font>
    <font>
      <sz val="11"/>
      <color indexed="9"/>
      <name val="맑은 고딕"/>
      <family val="2"/>
    </font>
    <font>
      <sz val="11"/>
      <color indexed="20"/>
      <name val="맑은 고딕"/>
      <family val="2"/>
    </font>
    <font>
      <b/>
      <sz val="11"/>
      <color indexed="52"/>
      <name val="맑은 고딕"/>
      <family val="2"/>
    </font>
    <font>
      <b/>
      <sz val="11"/>
      <color indexed="9"/>
      <name val="맑은 고딕"/>
      <family val="2"/>
    </font>
    <font>
      <i/>
      <sz val="11"/>
      <color indexed="23"/>
      <name val="맑은 고딕"/>
      <family val="2"/>
    </font>
    <font>
      <u val="single"/>
      <sz val="11"/>
      <color indexed="20"/>
      <name val="맑은 고딕"/>
      <family val="2"/>
    </font>
    <font>
      <sz val="11"/>
      <color indexed="17"/>
      <name val="맑은 고딕"/>
      <family val="2"/>
    </font>
    <font>
      <b/>
      <sz val="15"/>
      <color indexed="56"/>
      <name val="맑은 고딕"/>
      <family val="2"/>
    </font>
    <font>
      <b/>
      <sz val="13"/>
      <color indexed="56"/>
      <name val="맑은 고딕"/>
      <family val="2"/>
    </font>
    <font>
      <b/>
      <sz val="11"/>
      <color indexed="56"/>
      <name val="맑은 고딕"/>
      <family val="2"/>
    </font>
    <font>
      <u val="single"/>
      <sz val="11"/>
      <color indexed="12"/>
      <name val="맑은 고딕"/>
      <family val="2"/>
    </font>
    <font>
      <sz val="11"/>
      <color indexed="62"/>
      <name val="맑은 고딕"/>
      <family val="2"/>
    </font>
    <font>
      <sz val="11"/>
      <color indexed="52"/>
      <name val="맑은 고딕"/>
      <family val="2"/>
    </font>
    <font>
      <sz val="11"/>
      <color indexed="60"/>
      <name val="맑은 고딕"/>
      <family val="2"/>
    </font>
    <font>
      <b/>
      <sz val="11"/>
      <color indexed="63"/>
      <name val="맑은 고딕"/>
      <family val="2"/>
    </font>
    <font>
      <b/>
      <sz val="18"/>
      <color indexed="56"/>
      <name val="맑은 고딕"/>
      <family val="2"/>
    </font>
    <font>
      <b/>
      <sz val="11"/>
      <color indexed="8"/>
      <name val="맑은 고딕"/>
      <family val="2"/>
    </font>
    <font>
      <sz val="11"/>
      <color indexed="10"/>
      <name val="맑은 고딕"/>
      <family val="2"/>
    </font>
    <font>
      <b/>
      <sz val="12"/>
      <color indexed="8"/>
      <name val="Arial Narrow"/>
      <family val="2"/>
    </font>
    <font>
      <b/>
      <sz val="14"/>
      <color indexed="8"/>
      <name val="Arial Narrow"/>
      <family val="2"/>
    </font>
    <font>
      <b/>
      <sz val="14"/>
      <color indexed="8"/>
      <name val="맑은 고딕"/>
      <family val="2"/>
    </font>
    <font>
      <sz val="11"/>
      <color indexed="8"/>
      <name val="Arial Narrow"/>
      <family val="2"/>
    </font>
    <font>
      <sz val="12"/>
      <color indexed="8"/>
      <name val="Times New Roman"/>
      <family val="1"/>
    </font>
    <font>
      <sz val="11"/>
      <color indexed="8"/>
      <name val="Times New Roman"/>
      <family val="1"/>
    </font>
    <font>
      <b/>
      <sz val="10"/>
      <color indexed="8"/>
      <name val="Arial"/>
      <family val="2"/>
    </font>
    <font>
      <b/>
      <sz val="11"/>
      <color indexed="10"/>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u val="single"/>
      <sz val="11"/>
      <color theme="11"/>
      <name val="맑은 고딕"/>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맑은 고딕"/>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2"/>
      <color theme="1"/>
      <name val="Arial Narrow"/>
      <family val="2"/>
    </font>
    <font>
      <sz val="12"/>
      <color theme="1"/>
      <name val="Arial Narrow"/>
      <family val="2"/>
    </font>
    <font>
      <b/>
      <sz val="14"/>
      <color theme="1"/>
      <name val="Arial Narrow"/>
      <family val="2"/>
    </font>
    <font>
      <b/>
      <sz val="14"/>
      <color theme="1"/>
      <name val="Calibri"/>
      <family val="2"/>
    </font>
    <font>
      <sz val="11"/>
      <color theme="1"/>
      <name val="Arial Narrow"/>
      <family val="2"/>
    </font>
    <font>
      <sz val="12"/>
      <color theme="1"/>
      <name val="Times New Roman"/>
      <family val="1"/>
    </font>
    <font>
      <b/>
      <sz val="11"/>
      <color theme="1"/>
      <name val="Times New Roman"/>
      <family val="1"/>
    </font>
    <font>
      <sz val="11"/>
      <color theme="1"/>
      <name val="Times New Roman"/>
      <family val="1"/>
    </font>
    <font>
      <b/>
      <sz val="10"/>
      <color theme="1"/>
      <name val="Arial"/>
      <family val="2"/>
    </font>
    <font>
      <b/>
      <sz val="11"/>
      <color rgb="FFFF0000"/>
      <name val="Times New Roman"/>
      <family val="1"/>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0"/>
        <bgColor indexed="64"/>
      </patternFill>
    </fill>
  </fills>
  <borders count="1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right/>
      <top/>
      <bottom style="thin"/>
    </border>
    <border>
      <left style="thin"/>
      <right/>
      <top style="thin"/>
      <bottom style="thin"/>
    </border>
    <border>
      <left style="thin"/>
      <right style="thin"/>
      <top style="thin"/>
      <bottom/>
    </border>
    <border>
      <left style="thin"/>
      <right style="thin"/>
      <top/>
      <bottom/>
    </border>
    <border>
      <left style="thin"/>
      <right style="thin"/>
      <top/>
      <bottom style="thin"/>
    </border>
    <border>
      <left/>
      <right style="thin"/>
      <top style="thin"/>
      <bottom style="thin"/>
    </border>
    <border>
      <left/>
      <right/>
      <top style="thin"/>
      <bottom style="thin"/>
    </border>
  </borders>
  <cellStyleXfs count="8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0" fillId="14" borderId="0" applyNumberFormat="0" applyBorder="0" applyAlignment="0" applyProtection="0"/>
    <xf numFmtId="0" fontId="40" fillId="15" borderId="0" applyNumberFormat="0" applyBorder="0" applyAlignment="0" applyProtection="0"/>
    <xf numFmtId="0" fontId="40" fillId="16" borderId="0" applyNumberFormat="0" applyBorder="0" applyAlignment="0" applyProtection="0"/>
    <xf numFmtId="0" fontId="40" fillId="17" borderId="0" applyNumberFormat="0" applyBorder="0" applyAlignment="0" applyProtection="0"/>
    <xf numFmtId="0" fontId="40" fillId="18" borderId="0" applyNumberFormat="0" applyBorder="0" applyAlignment="0" applyProtection="0"/>
    <xf numFmtId="0" fontId="40" fillId="19" borderId="0" applyNumberFormat="0" applyBorder="0" applyAlignment="0" applyProtection="0"/>
    <xf numFmtId="0" fontId="40" fillId="20" borderId="0" applyNumberFormat="0" applyBorder="0" applyAlignment="0" applyProtection="0"/>
    <xf numFmtId="0" fontId="40" fillId="21" borderId="0" applyNumberFormat="0" applyBorder="0" applyAlignment="0" applyProtection="0"/>
    <xf numFmtId="0" fontId="40" fillId="22" borderId="0" applyNumberFormat="0" applyBorder="0" applyAlignment="0" applyProtection="0"/>
    <xf numFmtId="0" fontId="40" fillId="23" borderId="0" applyNumberFormat="0" applyBorder="0" applyAlignment="0" applyProtection="0"/>
    <xf numFmtId="0" fontId="40" fillId="24" borderId="0" applyNumberFormat="0" applyBorder="0" applyAlignment="0" applyProtection="0"/>
    <xf numFmtId="0" fontId="40" fillId="25" borderId="0" applyNumberFormat="0" applyBorder="0" applyAlignment="0" applyProtection="0"/>
    <xf numFmtId="0" fontId="41" fillId="26" borderId="0" applyNumberFormat="0" applyBorder="0" applyAlignment="0" applyProtection="0"/>
    <xf numFmtId="0" fontId="42" fillId="27" borderId="1" applyNumberFormat="0" applyAlignment="0" applyProtection="0"/>
    <xf numFmtId="0" fontId="43" fillId="28" borderId="2" applyNumberFormat="0" applyAlignment="0" applyProtection="0"/>
    <xf numFmtId="176" fontId="0" fillId="0" borderId="0" applyFont="0" applyFill="0" applyBorder="0" applyAlignment="0" applyProtection="0"/>
    <xf numFmtId="41" fontId="0" fillId="0" borderId="0" applyFont="0" applyFill="0" applyBorder="0" applyAlignment="0" applyProtection="0"/>
    <xf numFmtId="176" fontId="0" fillId="0" borderId="0" applyFon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1" fillId="0" borderId="0" applyFont="0" applyFill="0" applyBorder="0" applyAlignment="0" applyProtection="0"/>
    <xf numFmtId="176" fontId="0" fillId="0" borderId="0" applyFont="0" applyFill="0" applyBorder="0" applyAlignment="0" applyProtection="0"/>
    <xf numFmtId="176" fontId="1" fillId="0" borderId="0" applyFont="0" applyFill="0" applyBorder="0" applyAlignment="0" applyProtection="0"/>
    <xf numFmtId="176" fontId="0" fillId="0" borderId="0" applyFon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0" fillId="0" borderId="0" applyFont="0" applyFill="0" applyBorder="0" applyAlignment="0" applyProtection="0"/>
    <xf numFmtId="176"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30" borderId="1" applyNumberFormat="0" applyAlignment="0" applyProtection="0"/>
    <xf numFmtId="0" fontId="52" fillId="0" borderId="6" applyNumberFormat="0" applyFill="0" applyAlignment="0" applyProtection="0"/>
    <xf numFmtId="0" fontId="53" fillId="31" borderId="0" applyNumberFormat="0" applyBorder="0" applyAlignment="0" applyProtection="0"/>
    <xf numFmtId="0" fontId="0" fillId="0" borderId="0">
      <alignment/>
      <protection/>
    </xf>
    <xf numFmtId="0" fontId="0" fillId="0" borderId="0">
      <alignment/>
      <protection/>
    </xf>
    <xf numFmtId="0" fontId="0" fillId="0" borderId="0">
      <alignment/>
      <protection/>
    </xf>
    <xf numFmtId="0" fontId="2" fillId="0" borderId="0">
      <alignment/>
      <protection/>
    </xf>
    <xf numFmtId="0" fontId="0" fillId="0" borderId="0">
      <alignment vertical="center"/>
      <protection/>
    </xf>
    <xf numFmtId="0" fontId="0" fillId="32" borderId="7" applyNumberFormat="0" applyFont="0" applyAlignment="0" applyProtection="0"/>
    <xf numFmtId="0" fontId="54" fillId="27" borderId="8" applyNumberFormat="0" applyAlignment="0" applyProtection="0"/>
    <xf numFmtId="9" fontId="0" fillId="0" borderId="0" applyFont="0" applyFill="0" applyBorder="0" applyAlignment="0" applyProtection="0"/>
    <xf numFmtId="0" fontId="55" fillId="0" borderId="0" applyNumberFormat="0" applyFill="0" applyBorder="0" applyAlignment="0" applyProtection="0"/>
    <xf numFmtId="0" fontId="56" fillId="0" borderId="9" applyNumberFormat="0" applyFill="0" applyAlignment="0" applyProtection="0"/>
    <xf numFmtId="0" fontId="57" fillId="0" borderId="0" applyNumberFormat="0" applyFill="0" applyBorder="0" applyAlignment="0" applyProtection="0"/>
  </cellStyleXfs>
  <cellXfs count="264">
    <xf numFmtId="0" fontId="0" fillId="0" borderId="0" xfId="0" applyFont="1" applyAlignment="1">
      <alignment/>
    </xf>
    <xf numFmtId="0" fontId="0" fillId="0" borderId="0" xfId="0" applyAlignment="1">
      <alignment/>
    </xf>
    <xf numFmtId="0" fontId="0" fillId="0" borderId="10" xfId="0" applyBorder="1" applyAlignment="1">
      <alignment/>
    </xf>
    <xf numFmtId="0" fontId="3" fillId="0" borderId="10" xfId="0" applyFont="1" applyBorder="1" applyAlignment="1">
      <alignment horizontal="left" vertical="top"/>
    </xf>
    <xf numFmtId="0" fontId="58" fillId="0" borderId="0" xfId="0" applyFont="1" applyAlignment="1">
      <alignment horizontal="left" vertical="top"/>
    </xf>
    <xf numFmtId="0" fontId="58" fillId="0" borderId="10" xfId="0" applyFont="1" applyFill="1" applyBorder="1" applyAlignment="1">
      <alignment horizontal="left" vertical="top" wrapText="1"/>
    </xf>
    <xf numFmtId="176" fontId="59" fillId="0" borderId="10" xfId="42" applyFont="1" applyFill="1" applyBorder="1" applyAlignment="1">
      <alignment horizontal="left" vertical="top" wrapText="1"/>
    </xf>
    <xf numFmtId="176" fontId="58" fillId="0" borderId="10" xfId="42" applyFont="1" applyFill="1" applyBorder="1" applyAlignment="1">
      <alignment horizontal="left" vertical="top" wrapText="1"/>
    </xf>
    <xf numFmtId="43" fontId="58" fillId="0" borderId="0" xfId="0" applyNumberFormat="1" applyFont="1" applyAlignment="1">
      <alignment horizontal="left" vertical="top"/>
    </xf>
    <xf numFmtId="0" fontId="4" fillId="0" borderId="10" xfId="0" applyFont="1" applyFill="1" applyBorder="1" applyAlignment="1">
      <alignment horizontal="left" vertical="top" wrapText="1"/>
    </xf>
    <xf numFmtId="176" fontId="4" fillId="0" borderId="10" xfId="42" applyFont="1" applyFill="1" applyBorder="1" applyAlignment="1">
      <alignment horizontal="left" vertical="top" wrapText="1"/>
    </xf>
    <xf numFmtId="0" fontId="58" fillId="0" borderId="10" xfId="0" applyFont="1" applyFill="1" applyBorder="1" applyAlignment="1">
      <alignment vertical="top" wrapText="1"/>
    </xf>
    <xf numFmtId="0" fontId="58" fillId="0" borderId="11" xfId="0" applyFont="1" applyFill="1" applyBorder="1" applyAlignment="1">
      <alignment horizontal="left" vertical="top" wrapText="1"/>
    </xf>
    <xf numFmtId="0" fontId="5" fillId="0" borderId="11" xfId="0" applyFont="1" applyFill="1" applyBorder="1" applyAlignment="1">
      <alignment horizontal="left" vertical="top" wrapText="1"/>
    </xf>
    <xf numFmtId="43" fontId="3" fillId="0" borderId="10" xfId="45" applyFont="1" applyBorder="1" applyAlignment="1">
      <alignment horizontal="left" vertical="top"/>
    </xf>
    <xf numFmtId="0" fontId="59" fillId="0" borderId="10" xfId="0" applyFont="1" applyBorder="1" applyAlignment="1">
      <alignment vertical="top" wrapText="1"/>
    </xf>
    <xf numFmtId="0" fontId="59" fillId="0" borderId="10" xfId="0" applyFont="1" applyBorder="1" applyAlignment="1">
      <alignment vertical="top"/>
    </xf>
    <xf numFmtId="176" fontId="59" fillId="0" borderId="10" xfId="42" applyFont="1" applyBorder="1" applyAlignment="1">
      <alignment vertical="top" wrapText="1"/>
    </xf>
    <xf numFmtId="176" fontId="5" fillId="0" borderId="10" xfId="42" applyFont="1" applyFill="1" applyBorder="1" applyAlignment="1">
      <alignment horizontal="left" vertical="top" wrapText="1"/>
    </xf>
    <xf numFmtId="0" fontId="58" fillId="0" borderId="10" xfId="0" applyFont="1" applyBorder="1" applyAlignment="1">
      <alignment horizontal="left" vertical="top"/>
    </xf>
    <xf numFmtId="0" fontId="5" fillId="0" borderId="10" xfId="0" applyFont="1" applyFill="1" applyBorder="1" applyAlignment="1">
      <alignment horizontal="left" vertical="top" wrapText="1"/>
    </xf>
    <xf numFmtId="0" fontId="59" fillId="0" borderId="0" xfId="0" applyFont="1" applyFill="1" applyBorder="1" applyAlignment="1">
      <alignment horizontal="left" vertical="top" wrapText="1"/>
    </xf>
    <xf numFmtId="0" fontId="58" fillId="0" borderId="0" xfId="0" applyFont="1" applyFill="1" applyBorder="1" applyAlignment="1">
      <alignment horizontal="left" vertical="top" wrapText="1"/>
    </xf>
    <xf numFmtId="0" fontId="58" fillId="0" borderId="0" xfId="0" applyFont="1" applyFill="1" applyBorder="1" applyAlignment="1">
      <alignment vertical="top" wrapText="1"/>
    </xf>
    <xf numFmtId="176" fontId="58" fillId="0" borderId="0" xfId="42" applyFont="1" applyFill="1" applyBorder="1" applyAlignment="1">
      <alignment horizontal="left" vertical="top" wrapText="1"/>
    </xf>
    <xf numFmtId="0" fontId="58" fillId="0" borderId="11" xfId="0" applyFont="1" applyFill="1" applyBorder="1" applyAlignment="1">
      <alignment vertical="top" wrapText="1"/>
    </xf>
    <xf numFmtId="0" fontId="59" fillId="0" borderId="11" xfId="0" applyFont="1" applyFill="1" applyBorder="1" applyAlignment="1">
      <alignment horizontal="left" vertical="top" wrapText="1"/>
    </xf>
    <xf numFmtId="176" fontId="58" fillId="0" borderId="11" xfId="42" applyFont="1" applyFill="1" applyBorder="1" applyAlignment="1">
      <alignment horizontal="left" vertical="top" wrapText="1"/>
    </xf>
    <xf numFmtId="0" fontId="56" fillId="0" borderId="0" xfId="0" applyFont="1" applyAlignment="1">
      <alignment/>
    </xf>
    <xf numFmtId="0" fontId="56" fillId="0" borderId="10" xfId="0" applyFont="1" applyBorder="1" applyAlignment="1">
      <alignment/>
    </xf>
    <xf numFmtId="0" fontId="0" fillId="0" borderId="10" xfId="0" applyBorder="1" applyAlignment="1">
      <alignment wrapText="1"/>
    </xf>
    <xf numFmtId="3" fontId="0" fillId="0" borderId="10" xfId="0" applyNumberFormat="1" applyBorder="1" applyAlignment="1">
      <alignment/>
    </xf>
    <xf numFmtId="3" fontId="0" fillId="0" borderId="0" xfId="0" applyNumberFormat="1" applyAlignment="1">
      <alignment/>
    </xf>
    <xf numFmtId="0" fontId="0" fillId="0" borderId="0" xfId="0" applyBorder="1" applyAlignment="1">
      <alignment/>
    </xf>
    <xf numFmtId="3" fontId="0" fillId="0" borderId="10" xfId="0" applyNumberFormat="1" applyBorder="1" applyAlignment="1">
      <alignment horizontal="right"/>
    </xf>
    <xf numFmtId="3" fontId="56" fillId="0" borderId="10" xfId="0" applyNumberFormat="1" applyFont="1" applyBorder="1" applyAlignment="1">
      <alignment/>
    </xf>
    <xf numFmtId="3" fontId="0" fillId="0" borderId="0" xfId="0" applyNumberFormat="1" applyBorder="1" applyAlignment="1">
      <alignment/>
    </xf>
    <xf numFmtId="0" fontId="0" fillId="0" borderId="12" xfId="0" applyBorder="1" applyAlignment="1">
      <alignment/>
    </xf>
    <xf numFmtId="0" fontId="0" fillId="0" borderId="10" xfId="0" applyFill="1" applyBorder="1" applyAlignment="1">
      <alignment wrapText="1"/>
    </xf>
    <xf numFmtId="0" fontId="0" fillId="0" borderId="0" xfId="0" applyBorder="1" applyAlignment="1">
      <alignment wrapText="1"/>
    </xf>
    <xf numFmtId="0" fontId="0" fillId="0" borderId="0" xfId="0" applyFill="1" applyBorder="1" applyAlignment="1">
      <alignment/>
    </xf>
    <xf numFmtId="0" fontId="56" fillId="0" borderId="10" xfId="0" applyFont="1" applyFill="1" applyBorder="1" applyAlignment="1">
      <alignment/>
    </xf>
    <xf numFmtId="0" fontId="56" fillId="0" borderId="10" xfId="0" applyFont="1" applyBorder="1" applyAlignment="1">
      <alignment wrapText="1"/>
    </xf>
    <xf numFmtId="0" fontId="0" fillId="0" borderId="10" xfId="0" applyFill="1" applyBorder="1" applyAlignment="1">
      <alignment/>
    </xf>
    <xf numFmtId="0" fontId="0" fillId="0" borderId="10" xfId="0" applyBorder="1" applyAlignment="1">
      <alignment wrapText="1"/>
    </xf>
    <xf numFmtId="0" fontId="59" fillId="0" borderId="10" xfId="0" applyFont="1" applyFill="1" applyBorder="1" applyAlignment="1">
      <alignment horizontal="left" vertical="top" wrapText="1"/>
    </xf>
    <xf numFmtId="0" fontId="59" fillId="0" borderId="10" xfId="0" applyFont="1" applyFill="1" applyBorder="1" applyAlignment="1">
      <alignment horizontal="left" vertical="top" wrapText="1"/>
    </xf>
    <xf numFmtId="0" fontId="59" fillId="0" borderId="10" xfId="0" applyFont="1" applyBorder="1" applyAlignment="1">
      <alignment horizontal="left" vertical="top"/>
    </xf>
    <xf numFmtId="0" fontId="59" fillId="0" borderId="10" xfId="0" applyFont="1" applyFill="1" applyBorder="1" applyAlignment="1">
      <alignment vertical="top" wrapText="1"/>
    </xf>
    <xf numFmtId="0" fontId="4" fillId="0" borderId="10" xfId="0" applyFont="1" applyBorder="1" applyAlignment="1">
      <alignment vertical="top" wrapText="1"/>
    </xf>
    <xf numFmtId="0" fontId="0" fillId="0" borderId="0" xfId="0" applyAlignment="1">
      <alignment vertical="top"/>
    </xf>
    <xf numFmtId="43" fontId="0" fillId="0" borderId="0" xfId="0" applyNumberFormat="1" applyAlignment="1">
      <alignment vertical="top"/>
    </xf>
    <xf numFmtId="3" fontId="0" fillId="0" borderId="0" xfId="0" applyNumberFormat="1" applyAlignment="1">
      <alignment vertical="top"/>
    </xf>
    <xf numFmtId="4" fontId="0" fillId="0" borderId="0" xfId="0" applyNumberFormat="1" applyAlignment="1">
      <alignment vertical="top"/>
    </xf>
    <xf numFmtId="0" fontId="58" fillId="0" borderId="10" xfId="0" applyFont="1" applyBorder="1" applyAlignment="1">
      <alignment vertical="top"/>
    </xf>
    <xf numFmtId="176" fontId="58" fillId="0" borderId="10" xfId="0" applyNumberFormat="1" applyFont="1" applyBorder="1" applyAlignment="1">
      <alignment vertical="top"/>
    </xf>
    <xf numFmtId="0" fontId="59" fillId="0" borderId="0" xfId="0" applyFont="1" applyAlignment="1">
      <alignment vertical="top"/>
    </xf>
    <xf numFmtId="0" fontId="4" fillId="0" borderId="0" xfId="0" applyFont="1" applyAlignment="1">
      <alignment vertical="top"/>
    </xf>
    <xf numFmtId="0" fontId="5" fillId="0" borderId="10" xfId="0" applyFont="1" applyBorder="1" applyAlignment="1">
      <alignment horizontal="center" vertical="top" wrapText="1"/>
    </xf>
    <xf numFmtId="0" fontId="4" fillId="0" borderId="10" xfId="0" applyFont="1" applyBorder="1" applyAlignment="1">
      <alignment horizontal="center" vertical="top" wrapText="1"/>
    </xf>
    <xf numFmtId="43" fontId="4" fillId="0" borderId="10" xfId="58" applyFont="1" applyBorder="1" applyAlignment="1">
      <alignment vertical="top"/>
    </xf>
    <xf numFmtId="0" fontId="5" fillId="0" borderId="10" xfId="0" applyFont="1" applyBorder="1" applyAlignment="1">
      <alignment horizontal="right" vertical="top" wrapText="1"/>
    </xf>
    <xf numFmtId="0" fontId="4" fillId="0" borderId="10" xfId="0" applyFont="1" applyBorder="1" applyAlignment="1">
      <alignment horizontal="right" vertical="top" wrapText="1"/>
    </xf>
    <xf numFmtId="0" fontId="5" fillId="0" borderId="10" xfId="0" applyFont="1" applyBorder="1" applyAlignment="1">
      <alignment horizontal="left" vertical="top" wrapText="1"/>
    </xf>
    <xf numFmtId="43" fontId="5" fillId="0" borderId="10" xfId="58" applyFont="1" applyBorder="1" applyAlignment="1">
      <alignment vertical="top"/>
    </xf>
    <xf numFmtId="0" fontId="59" fillId="0" borderId="10" xfId="0" applyFont="1" applyBorder="1" applyAlignment="1">
      <alignment horizontal="left" vertical="top" wrapText="1"/>
    </xf>
    <xf numFmtId="4" fontId="59" fillId="0" borderId="10" xfId="45" applyNumberFormat="1" applyFont="1" applyBorder="1" applyAlignment="1">
      <alignment vertical="top"/>
    </xf>
    <xf numFmtId="43" fontId="59" fillId="0" borderId="10" xfId="45" applyFont="1" applyBorder="1" applyAlignment="1">
      <alignment vertical="top"/>
    </xf>
    <xf numFmtId="43" fontId="59" fillId="0" borderId="10" xfId="45" applyFont="1" applyBorder="1" applyAlignment="1">
      <alignment horizontal="left" vertical="top"/>
    </xf>
    <xf numFmtId="4" fontId="59" fillId="0" borderId="10" xfId="0" applyNumberFormat="1" applyFont="1" applyBorder="1" applyAlignment="1">
      <alignment vertical="top"/>
    </xf>
    <xf numFmtId="3" fontId="59" fillId="0" borderId="10" xfId="0" applyNumberFormat="1" applyFont="1" applyBorder="1" applyAlignment="1">
      <alignment vertical="top"/>
    </xf>
    <xf numFmtId="4" fontId="58" fillId="0" borderId="10" xfId="0" applyNumberFormat="1" applyFont="1" applyBorder="1" applyAlignment="1">
      <alignment vertical="top"/>
    </xf>
    <xf numFmtId="176" fontId="56" fillId="0" borderId="0" xfId="0" applyNumberFormat="1" applyFont="1" applyAlignment="1">
      <alignment vertical="top"/>
    </xf>
    <xf numFmtId="0" fontId="58" fillId="0" borderId="10" xfId="0" applyFont="1" applyFill="1" applyBorder="1" applyAlignment="1">
      <alignment vertical="top"/>
    </xf>
    <xf numFmtId="176" fontId="59" fillId="0" borderId="10" xfId="42" applyFont="1" applyBorder="1" applyAlignment="1">
      <alignment vertical="top"/>
    </xf>
    <xf numFmtId="0" fontId="0" fillId="33" borderId="0" xfId="0" applyFill="1" applyAlignment="1">
      <alignment vertical="top"/>
    </xf>
    <xf numFmtId="0" fontId="56" fillId="33" borderId="0" xfId="0" applyFont="1" applyFill="1" applyAlignment="1">
      <alignment vertical="top"/>
    </xf>
    <xf numFmtId="43" fontId="56" fillId="33" borderId="0" xfId="0" applyNumberFormat="1" applyFont="1" applyFill="1" applyAlignment="1">
      <alignment vertical="top"/>
    </xf>
    <xf numFmtId="0" fontId="60" fillId="0" borderId="0" xfId="0" applyFont="1" applyAlignment="1">
      <alignment vertical="top"/>
    </xf>
    <xf numFmtId="0" fontId="56" fillId="0" borderId="10" xfId="0" applyFont="1" applyBorder="1" applyAlignment="1">
      <alignment vertical="top"/>
    </xf>
    <xf numFmtId="43" fontId="56" fillId="0" borderId="10" xfId="0" applyNumberFormat="1" applyFont="1" applyBorder="1" applyAlignment="1">
      <alignment vertical="top"/>
    </xf>
    <xf numFmtId="0" fontId="56" fillId="0" borderId="0" xfId="0" applyFont="1" applyAlignment="1">
      <alignment vertical="top"/>
    </xf>
    <xf numFmtId="0" fontId="56" fillId="0" borderId="0" xfId="0" applyFont="1" applyBorder="1" applyAlignment="1">
      <alignment vertical="top"/>
    </xf>
    <xf numFmtId="43" fontId="56" fillId="0" borderId="0" xfId="0" applyNumberFormat="1" applyFont="1" applyBorder="1" applyAlignment="1">
      <alignment vertical="top"/>
    </xf>
    <xf numFmtId="0" fontId="61" fillId="0" borderId="0" xfId="0" applyFont="1" applyAlignment="1">
      <alignment vertical="top"/>
    </xf>
    <xf numFmtId="43" fontId="6" fillId="0" borderId="10" xfId="58" applyFont="1" applyBorder="1" applyAlignment="1">
      <alignment vertical="top"/>
    </xf>
    <xf numFmtId="0" fontId="6" fillId="0" borderId="10" xfId="0" applyFont="1" applyBorder="1" applyAlignment="1">
      <alignment vertical="top" wrapText="1"/>
    </xf>
    <xf numFmtId="43" fontId="56" fillId="0" borderId="0" xfId="0" applyNumberFormat="1" applyFont="1" applyAlignment="1">
      <alignment vertical="top"/>
    </xf>
    <xf numFmtId="0" fontId="59" fillId="0" borderId="13" xfId="0" applyFont="1" applyFill="1" applyBorder="1" applyAlignment="1">
      <alignment horizontal="left" vertical="top" wrapText="1"/>
    </xf>
    <xf numFmtId="0" fontId="59" fillId="0" borderId="14" xfId="0" applyFont="1" applyFill="1" applyBorder="1" applyAlignment="1">
      <alignment horizontal="left" vertical="top" wrapText="1"/>
    </xf>
    <xf numFmtId="0" fontId="59" fillId="0" borderId="15" xfId="0" applyFont="1" applyFill="1" applyBorder="1" applyAlignment="1">
      <alignment horizontal="left" vertical="top" wrapText="1"/>
    </xf>
    <xf numFmtId="0" fontId="59" fillId="0" borderId="10" xfId="0" applyFont="1" applyFill="1" applyBorder="1" applyAlignment="1">
      <alignment horizontal="left" vertical="top" wrapText="1"/>
    </xf>
    <xf numFmtId="176" fontId="58" fillId="0" borderId="0" xfId="42" applyFont="1" applyAlignment="1">
      <alignment horizontal="left" vertical="top"/>
    </xf>
    <xf numFmtId="176" fontId="0" fillId="0" borderId="0" xfId="42" applyFont="1" applyAlignment="1">
      <alignment/>
    </xf>
    <xf numFmtId="0" fontId="59" fillId="0" borderId="0" xfId="0" applyFont="1" applyAlignment="1">
      <alignment horizontal="left" vertical="top"/>
    </xf>
    <xf numFmtId="0" fontId="0" fillId="0" borderId="0" xfId="0" applyFont="1" applyAlignment="1">
      <alignment/>
    </xf>
    <xf numFmtId="176" fontId="59" fillId="0" borderId="0" xfId="42" applyFont="1" applyAlignment="1">
      <alignment horizontal="left" vertical="top"/>
    </xf>
    <xf numFmtId="176" fontId="0" fillId="0" borderId="0" xfId="42" applyFont="1" applyAlignment="1">
      <alignment/>
    </xf>
    <xf numFmtId="0" fontId="62" fillId="0" borderId="0" xfId="0" applyFont="1" applyAlignment="1">
      <alignment/>
    </xf>
    <xf numFmtId="0" fontId="59" fillId="0" borderId="0" xfId="0" applyFont="1" applyAlignment="1">
      <alignment horizontal="left" vertical="top" wrapText="1"/>
    </xf>
    <xf numFmtId="0" fontId="59" fillId="0" borderId="0" xfId="0" applyFont="1" applyAlignment="1">
      <alignment wrapText="1"/>
    </xf>
    <xf numFmtId="0" fontId="62" fillId="0" borderId="0" xfId="0" applyFont="1" applyAlignment="1">
      <alignment wrapText="1"/>
    </xf>
    <xf numFmtId="176" fontId="62" fillId="0" borderId="0" xfId="42" applyFont="1" applyAlignment="1">
      <alignment wrapText="1"/>
    </xf>
    <xf numFmtId="0" fontId="63" fillId="0" borderId="10" xfId="0" applyFont="1" applyFill="1" applyBorder="1" applyAlignment="1">
      <alignment vertical="top" wrapText="1"/>
    </xf>
    <xf numFmtId="0" fontId="64" fillId="0" borderId="10" xfId="0" applyFont="1" applyFill="1" applyBorder="1" applyAlignment="1">
      <alignment vertical="top"/>
    </xf>
    <xf numFmtId="0" fontId="64" fillId="0" borderId="10" xfId="0" applyFont="1" applyFill="1" applyBorder="1" applyAlignment="1">
      <alignment vertical="top" wrapText="1"/>
    </xf>
    <xf numFmtId="0" fontId="65" fillId="0" borderId="10" xfId="0" applyFont="1" applyFill="1" applyBorder="1" applyAlignment="1">
      <alignment vertical="top" wrapText="1"/>
    </xf>
    <xf numFmtId="0" fontId="65" fillId="0" borderId="10" xfId="0" applyFont="1" applyFill="1" applyBorder="1" applyAlignment="1">
      <alignment vertical="top"/>
    </xf>
    <xf numFmtId="0" fontId="65" fillId="0" borderId="0" xfId="0" applyFont="1" applyFill="1" applyBorder="1" applyAlignment="1">
      <alignment vertical="top"/>
    </xf>
    <xf numFmtId="0" fontId="64" fillId="0" borderId="0" xfId="0" applyFont="1" applyFill="1" applyBorder="1" applyAlignment="1">
      <alignment vertical="top"/>
    </xf>
    <xf numFmtId="0" fontId="65" fillId="0" borderId="10" xfId="0" applyFont="1" applyFill="1" applyBorder="1" applyAlignment="1">
      <alignment horizontal="center" vertical="top"/>
    </xf>
    <xf numFmtId="176" fontId="65" fillId="0" borderId="10" xfId="42" applyFont="1" applyFill="1" applyBorder="1" applyAlignment="1">
      <alignment horizontal="left" vertical="top" wrapText="1"/>
    </xf>
    <xf numFmtId="176" fontId="64" fillId="0" borderId="10" xfId="42" applyFont="1" applyFill="1" applyBorder="1" applyAlignment="1">
      <alignment horizontal="left" vertical="top" wrapText="1"/>
    </xf>
    <xf numFmtId="0" fontId="65" fillId="0" borderId="10" xfId="0" applyFont="1" applyFill="1" applyBorder="1" applyAlignment="1">
      <alignment horizontal="left" vertical="top" wrapText="1"/>
    </xf>
    <xf numFmtId="0" fontId="64" fillId="0" borderId="10" xfId="0" applyFont="1" applyFill="1" applyBorder="1" applyAlignment="1">
      <alignment horizontal="left" vertical="top" wrapText="1"/>
    </xf>
    <xf numFmtId="0" fontId="65" fillId="0" borderId="0" xfId="0" applyFont="1" applyFill="1" applyBorder="1" applyAlignment="1">
      <alignment horizontal="right" vertical="top"/>
    </xf>
    <xf numFmtId="176" fontId="65" fillId="0" borderId="10" xfId="42" applyFont="1" applyFill="1" applyBorder="1" applyAlignment="1">
      <alignment horizontal="right" vertical="top" wrapText="1"/>
    </xf>
    <xf numFmtId="176" fontId="64" fillId="0" borderId="10" xfId="42" applyFont="1" applyFill="1" applyBorder="1" applyAlignment="1">
      <alignment horizontal="right" vertical="top" wrapText="1"/>
    </xf>
    <xf numFmtId="3" fontId="65" fillId="0" borderId="10" xfId="0" applyNumberFormat="1" applyFont="1" applyFill="1" applyBorder="1" applyAlignment="1">
      <alignment horizontal="right" vertical="top" wrapText="1"/>
    </xf>
    <xf numFmtId="177" fontId="65" fillId="0" borderId="10" xfId="42" applyNumberFormat="1" applyFont="1" applyFill="1" applyBorder="1" applyAlignment="1">
      <alignment horizontal="right" vertical="top" wrapText="1"/>
    </xf>
    <xf numFmtId="177" fontId="64" fillId="0" borderId="10" xfId="42" applyNumberFormat="1" applyFont="1" applyFill="1" applyBorder="1" applyAlignment="1">
      <alignment horizontal="right" vertical="top" wrapText="1"/>
    </xf>
    <xf numFmtId="3" fontId="64" fillId="0" borderId="10" xfId="0" applyNumberFormat="1" applyFont="1" applyFill="1" applyBorder="1" applyAlignment="1">
      <alignment horizontal="right" vertical="top" wrapText="1"/>
    </xf>
    <xf numFmtId="43" fontId="65" fillId="0" borderId="0" xfId="0" applyNumberFormat="1" applyFont="1" applyFill="1" applyBorder="1" applyAlignment="1">
      <alignment vertical="top"/>
    </xf>
    <xf numFmtId="176" fontId="64" fillId="0" borderId="0" xfId="42" applyFont="1" applyFill="1" applyBorder="1" applyAlignment="1">
      <alignment horizontal="right" vertical="top"/>
    </xf>
    <xf numFmtId="0" fontId="65" fillId="0" borderId="10" xfId="0" applyFont="1" applyFill="1" applyBorder="1" applyAlignment="1">
      <alignment horizontal="center" vertical="top" wrapText="1"/>
    </xf>
    <xf numFmtId="0" fontId="64" fillId="0" borderId="10" xfId="0" applyFont="1" applyFill="1" applyBorder="1" applyAlignment="1">
      <alignment horizontal="right" vertical="top" wrapText="1"/>
    </xf>
    <xf numFmtId="0" fontId="64" fillId="0" borderId="10" xfId="0" applyFont="1" applyBorder="1" applyAlignment="1">
      <alignment vertical="top"/>
    </xf>
    <xf numFmtId="0" fontId="65" fillId="0" borderId="10" xfId="0" applyFont="1" applyBorder="1" applyAlignment="1">
      <alignment vertical="top"/>
    </xf>
    <xf numFmtId="177" fontId="65" fillId="0" borderId="10" xfId="42" applyNumberFormat="1" applyFont="1" applyBorder="1" applyAlignment="1">
      <alignment vertical="top"/>
    </xf>
    <xf numFmtId="177" fontId="64" fillId="0" borderId="10" xfId="42" applyNumberFormat="1" applyFont="1" applyBorder="1" applyAlignment="1">
      <alignment vertical="top"/>
    </xf>
    <xf numFmtId="0" fontId="65" fillId="0" borderId="10" xfId="0" applyFont="1" applyBorder="1" applyAlignment="1">
      <alignment vertical="top" wrapText="1"/>
    </xf>
    <xf numFmtId="0" fontId="64" fillId="0" borderId="10" xfId="0" applyFont="1" applyBorder="1" applyAlignment="1">
      <alignment vertical="top" wrapText="1"/>
    </xf>
    <xf numFmtId="0" fontId="65" fillId="0" borderId="10" xfId="0" applyFont="1" applyBorder="1" applyAlignment="1">
      <alignment horizontal="left" vertical="top"/>
    </xf>
    <xf numFmtId="177" fontId="65" fillId="0" borderId="10" xfId="42" applyNumberFormat="1" applyFont="1" applyBorder="1" applyAlignment="1">
      <alignment horizontal="left" vertical="top"/>
    </xf>
    <xf numFmtId="0" fontId="65" fillId="0" borderId="10" xfId="0" applyFont="1" applyBorder="1" applyAlignment="1">
      <alignment horizontal="left" vertical="top" wrapText="1"/>
    </xf>
    <xf numFmtId="0" fontId="64" fillId="0" borderId="10" xfId="0" applyFont="1" applyBorder="1" applyAlignment="1">
      <alignment horizontal="left" vertical="top" wrapText="1"/>
    </xf>
    <xf numFmtId="0" fontId="64" fillId="0" borderId="10" xfId="0" applyFont="1" applyFill="1" applyBorder="1" applyAlignment="1">
      <alignment horizontal="left" vertical="top"/>
    </xf>
    <xf numFmtId="0" fontId="64" fillId="0" borderId="10" xfId="0" applyFont="1" applyBorder="1" applyAlignment="1">
      <alignment horizontal="left" vertical="top"/>
    </xf>
    <xf numFmtId="0" fontId="65" fillId="0" borderId="10" xfId="0" applyFont="1" applyFill="1" applyBorder="1" applyAlignment="1">
      <alignment horizontal="right" vertical="top" wrapText="1"/>
    </xf>
    <xf numFmtId="177" fontId="65" fillId="0" borderId="10" xfId="42" applyNumberFormat="1" applyFont="1" applyBorder="1" applyAlignment="1">
      <alignment horizontal="right" vertical="top" wrapText="1"/>
    </xf>
    <xf numFmtId="177" fontId="64" fillId="0" borderId="10" xfId="42" applyNumberFormat="1" applyFont="1" applyBorder="1" applyAlignment="1">
      <alignment horizontal="right" vertical="top" wrapText="1"/>
    </xf>
    <xf numFmtId="3" fontId="64" fillId="0" borderId="10" xfId="0" applyNumberFormat="1" applyFont="1" applyBorder="1" applyAlignment="1">
      <alignment wrapText="1"/>
    </xf>
    <xf numFmtId="0" fontId="64" fillId="0" borderId="10" xfId="0" applyFont="1" applyFill="1" applyBorder="1" applyAlignment="1">
      <alignment wrapText="1"/>
    </xf>
    <xf numFmtId="0" fontId="64" fillId="0" borderId="10" xfId="0" applyFont="1" applyBorder="1" applyAlignment="1">
      <alignment wrapText="1"/>
    </xf>
    <xf numFmtId="0" fontId="65" fillId="0" borderId="10" xfId="0" applyFont="1" applyBorder="1" applyAlignment="1">
      <alignment wrapText="1"/>
    </xf>
    <xf numFmtId="3" fontId="65" fillId="0" borderId="10" xfId="0" applyNumberFormat="1" applyFont="1" applyBorder="1" applyAlignment="1">
      <alignment wrapText="1"/>
    </xf>
    <xf numFmtId="0" fontId="65" fillId="0" borderId="10" xfId="0" applyFont="1" applyFill="1" applyBorder="1" applyAlignment="1">
      <alignment wrapText="1"/>
    </xf>
    <xf numFmtId="3" fontId="65" fillId="0" borderId="10" xfId="0" applyNumberFormat="1" applyFont="1" applyBorder="1" applyAlignment="1">
      <alignment vertical="top" wrapText="1"/>
    </xf>
    <xf numFmtId="0" fontId="65" fillId="0" borderId="0" xfId="0" applyFont="1" applyAlignment="1">
      <alignment vertical="top" wrapText="1"/>
    </xf>
    <xf numFmtId="176" fontId="65" fillId="0" borderId="0" xfId="42" applyFont="1" applyAlignment="1">
      <alignment vertical="top" wrapText="1"/>
    </xf>
    <xf numFmtId="176" fontId="65" fillId="0" borderId="10" xfId="42" applyFont="1" applyBorder="1" applyAlignment="1">
      <alignment vertical="top" wrapText="1"/>
    </xf>
    <xf numFmtId="0" fontId="65" fillId="0" borderId="10" xfId="0" applyNumberFormat="1" applyFont="1" applyFill="1" applyBorder="1" applyAlignment="1">
      <alignment horizontal="left" vertical="top" wrapText="1"/>
    </xf>
    <xf numFmtId="176" fontId="64" fillId="0" borderId="10" xfId="0" applyNumberFormat="1" applyFont="1" applyBorder="1" applyAlignment="1">
      <alignment vertical="top" wrapText="1"/>
    </xf>
    <xf numFmtId="176" fontId="64" fillId="0" borderId="10" xfId="42" applyFont="1" applyBorder="1" applyAlignment="1">
      <alignment vertical="top" wrapText="1"/>
    </xf>
    <xf numFmtId="176" fontId="65" fillId="0" borderId="10" xfId="42" applyFont="1" applyFill="1" applyBorder="1" applyAlignment="1">
      <alignment vertical="top" wrapText="1"/>
    </xf>
    <xf numFmtId="3" fontId="65" fillId="0" borderId="10" xfId="0" applyNumberFormat="1" applyFont="1" applyFill="1" applyBorder="1" applyAlignment="1">
      <alignment vertical="top" wrapText="1"/>
    </xf>
    <xf numFmtId="176" fontId="64" fillId="0" borderId="10" xfId="42" applyFont="1" applyFill="1" applyBorder="1" applyAlignment="1">
      <alignment vertical="top" wrapText="1"/>
    </xf>
    <xf numFmtId="0" fontId="2" fillId="34" borderId="10" xfId="0" applyFont="1" applyFill="1" applyBorder="1" applyAlignment="1">
      <alignment/>
    </xf>
    <xf numFmtId="2" fontId="10" fillId="0" borderId="10" xfId="0" applyNumberFormat="1" applyFont="1" applyFill="1" applyBorder="1" applyAlignment="1">
      <alignment horizontal="center" wrapText="1"/>
    </xf>
    <xf numFmtId="0" fontId="10" fillId="34" borderId="10" xfId="0" applyFont="1" applyFill="1" applyBorder="1" applyAlignment="1">
      <alignment/>
    </xf>
    <xf numFmtId="2" fontId="10" fillId="0" borderId="10" xfId="0" applyNumberFormat="1" applyFont="1" applyFill="1" applyBorder="1" applyAlignment="1">
      <alignment wrapText="1"/>
    </xf>
    <xf numFmtId="0" fontId="10" fillId="34" borderId="10" xfId="0" applyFont="1" applyFill="1" applyBorder="1" applyAlignment="1">
      <alignment horizontal="center" vertical="center" wrapText="1"/>
    </xf>
    <xf numFmtId="2" fontId="10" fillId="0" borderId="10" xfId="0" applyNumberFormat="1" applyFont="1" applyFill="1" applyBorder="1" applyAlignment="1">
      <alignment horizontal="center" vertical="center" wrapText="1"/>
    </xf>
    <xf numFmtId="0" fontId="2" fillId="34" borderId="10" xfId="0" applyFont="1" applyFill="1" applyBorder="1" applyAlignment="1">
      <alignment horizontal="center"/>
    </xf>
    <xf numFmtId="2" fontId="2" fillId="34" borderId="10" xfId="0" applyNumberFormat="1" applyFont="1" applyFill="1" applyBorder="1" applyAlignment="1">
      <alignment horizontal="center"/>
    </xf>
    <xf numFmtId="184" fontId="2" fillId="34" borderId="10" xfId="0" applyNumberFormat="1" applyFont="1" applyFill="1" applyBorder="1" applyAlignment="1" quotePrefix="1">
      <alignment horizontal="center"/>
    </xf>
    <xf numFmtId="2" fontId="2" fillId="34" borderId="10" xfId="0" applyNumberFormat="1" applyFont="1" applyFill="1" applyBorder="1" applyAlignment="1" quotePrefix="1">
      <alignment horizontal="center"/>
    </xf>
    <xf numFmtId="2" fontId="2" fillId="34" borderId="10" xfId="0" applyNumberFormat="1" applyFont="1" applyFill="1" applyBorder="1" applyAlignment="1">
      <alignment horizontal="center" vertical="top" wrapText="1"/>
    </xf>
    <xf numFmtId="0" fontId="2" fillId="34" borderId="10" xfId="0" applyFont="1" applyFill="1" applyBorder="1" applyAlignment="1" quotePrefix="1">
      <alignment horizontal="center" vertical="top"/>
    </xf>
    <xf numFmtId="184" fontId="2" fillId="34" borderId="10" xfId="0" applyNumberFormat="1" applyFont="1" applyFill="1" applyBorder="1" applyAlignment="1">
      <alignment horizontal="center"/>
    </xf>
    <xf numFmtId="2" fontId="2" fillId="34" borderId="10" xfId="0" applyNumberFormat="1" applyFont="1" applyFill="1" applyBorder="1" applyAlignment="1">
      <alignment vertical="top" wrapText="1"/>
    </xf>
    <xf numFmtId="0" fontId="2" fillId="34" borderId="10" xfId="0" applyFont="1" applyFill="1" applyBorder="1" applyAlignment="1" quotePrefix="1">
      <alignment vertical="top"/>
    </xf>
    <xf numFmtId="0" fontId="2" fillId="34" borderId="10" xfId="0" applyFont="1" applyFill="1" applyBorder="1" applyAlignment="1">
      <alignment/>
    </xf>
    <xf numFmtId="0" fontId="2" fillId="34" borderId="10" xfId="0" applyFont="1" applyFill="1" applyBorder="1" applyAlignment="1">
      <alignment wrapText="1"/>
    </xf>
    <xf numFmtId="2" fontId="2" fillId="34" borderId="10" xfId="0" applyNumberFormat="1" applyFont="1" applyFill="1" applyBorder="1" applyAlignment="1" quotePrefix="1">
      <alignment horizontal="center" vertical="center"/>
    </xf>
    <xf numFmtId="0" fontId="2" fillId="34" borderId="10" xfId="0" applyFont="1" applyFill="1" applyBorder="1" applyAlignment="1" quotePrefix="1">
      <alignment horizontal="center"/>
    </xf>
    <xf numFmtId="2" fontId="66" fillId="34" borderId="10" xfId="0" applyNumberFormat="1" applyFont="1" applyFill="1" applyBorder="1" applyAlignment="1">
      <alignment horizontal="center"/>
    </xf>
    <xf numFmtId="2" fontId="10" fillId="34" borderId="10" xfId="0" applyNumberFormat="1" applyFont="1" applyFill="1" applyBorder="1" applyAlignment="1">
      <alignment horizontal="center"/>
    </xf>
    <xf numFmtId="0" fontId="2" fillId="34" borderId="10" xfId="0" applyFont="1" applyFill="1" applyBorder="1" applyAlignment="1">
      <alignment horizontal="left"/>
    </xf>
    <xf numFmtId="43" fontId="2" fillId="34" borderId="10" xfId="58" applyNumberFormat="1" applyFont="1" applyFill="1" applyBorder="1" applyAlignment="1">
      <alignment horizontal="center"/>
    </xf>
    <xf numFmtId="1" fontId="2" fillId="34" borderId="10" xfId="0" applyNumberFormat="1" applyFont="1" applyFill="1" applyBorder="1" applyAlignment="1" quotePrefix="1">
      <alignment horizontal="center"/>
    </xf>
    <xf numFmtId="1" fontId="2" fillId="34" borderId="10" xfId="0" applyNumberFormat="1" applyFont="1" applyFill="1" applyBorder="1" applyAlignment="1">
      <alignment horizontal="center"/>
    </xf>
    <xf numFmtId="2" fontId="66" fillId="34" borderId="10" xfId="0" applyNumberFormat="1" applyFont="1" applyFill="1" applyBorder="1" applyAlignment="1">
      <alignment horizontal="right"/>
    </xf>
    <xf numFmtId="43" fontId="66" fillId="34" borderId="10" xfId="0" applyNumberFormat="1" applyFont="1" applyFill="1" applyBorder="1" applyAlignment="1">
      <alignment horizontal="center"/>
    </xf>
    <xf numFmtId="0" fontId="10" fillId="34" borderId="10" xfId="0" applyFont="1" applyFill="1" applyBorder="1" applyAlignment="1" quotePrefix="1">
      <alignment horizontal="center"/>
    </xf>
    <xf numFmtId="0" fontId="64" fillId="0" borderId="10" xfId="0" applyFont="1" applyFill="1" applyBorder="1" applyAlignment="1">
      <alignment horizontal="left" vertical="top" wrapText="1"/>
    </xf>
    <xf numFmtId="0" fontId="65" fillId="0" borderId="10" xfId="0" applyFont="1" applyFill="1" applyBorder="1" applyAlignment="1">
      <alignment horizontal="left" vertical="top" wrapText="1"/>
    </xf>
    <xf numFmtId="0" fontId="64" fillId="0" borderId="10" xfId="0" applyFont="1" applyBorder="1" applyAlignment="1">
      <alignment horizontal="center" vertical="top" wrapText="1"/>
    </xf>
    <xf numFmtId="176" fontId="67" fillId="0" borderId="10" xfId="42" applyFont="1" applyBorder="1" applyAlignment="1">
      <alignment vertical="top" wrapText="1"/>
    </xf>
    <xf numFmtId="43" fontId="64" fillId="0" borderId="10" xfId="0" applyNumberFormat="1" applyFont="1" applyBorder="1" applyAlignment="1">
      <alignment vertical="top" wrapText="1"/>
    </xf>
    <xf numFmtId="0" fontId="64" fillId="0" borderId="10" xfId="0" applyFont="1" applyBorder="1" applyAlignment="1">
      <alignment horizontal="right" vertical="top" wrapText="1"/>
    </xf>
    <xf numFmtId="0" fontId="64" fillId="0" borderId="10" xfId="0" applyFont="1" applyBorder="1" applyAlignment="1">
      <alignment horizontal="left" vertical="top"/>
    </xf>
    <xf numFmtId="0" fontId="64" fillId="0" borderId="12" xfId="0" applyFont="1" applyFill="1" applyBorder="1" applyAlignment="1">
      <alignment horizontal="left" vertical="top" wrapText="1"/>
    </xf>
    <xf numFmtId="0" fontId="64" fillId="0" borderId="16" xfId="0" applyFont="1" applyFill="1" applyBorder="1" applyAlignment="1">
      <alignment horizontal="left" vertical="top" wrapText="1"/>
    </xf>
    <xf numFmtId="0" fontId="64" fillId="0" borderId="12" xfId="0" applyFont="1" applyBorder="1" applyAlignment="1">
      <alignment horizontal="left" wrapText="1"/>
    </xf>
    <xf numFmtId="0" fontId="64" fillId="0" borderId="17" xfId="0" applyFont="1" applyBorder="1" applyAlignment="1">
      <alignment horizontal="left" wrapText="1"/>
    </xf>
    <xf numFmtId="0" fontId="64" fillId="0" borderId="16" xfId="0" applyFont="1" applyBorder="1" applyAlignment="1">
      <alignment horizontal="left" wrapText="1"/>
    </xf>
    <xf numFmtId="0" fontId="64" fillId="0" borderId="10" xfId="0" applyFont="1" applyFill="1" applyBorder="1" applyAlignment="1">
      <alignment horizontal="left" vertical="top" wrapText="1"/>
    </xf>
    <xf numFmtId="0" fontId="64" fillId="0" borderId="11" xfId="0" applyFont="1" applyFill="1" applyBorder="1" applyAlignment="1">
      <alignment horizontal="left" vertical="top"/>
    </xf>
    <xf numFmtId="0" fontId="65" fillId="0" borderId="10" xfId="0" applyFont="1" applyFill="1" applyBorder="1" applyAlignment="1">
      <alignment horizontal="left" vertical="top" wrapText="1"/>
    </xf>
    <xf numFmtId="0" fontId="65" fillId="0" borderId="10" xfId="0" applyFont="1" applyFill="1" applyBorder="1" applyAlignment="1">
      <alignment horizontal="center" vertical="top"/>
    </xf>
    <xf numFmtId="0" fontId="4" fillId="0" borderId="10" xfId="0" applyFont="1" applyBorder="1" applyAlignment="1">
      <alignment vertical="top" wrapText="1"/>
    </xf>
    <xf numFmtId="0" fontId="59" fillId="0" borderId="13" xfId="0" applyFont="1" applyBorder="1" applyAlignment="1">
      <alignment vertical="top" wrapText="1"/>
    </xf>
    <xf numFmtId="0" fontId="59" fillId="0" borderId="15" xfId="0" applyFont="1" applyBorder="1" applyAlignment="1">
      <alignment vertical="top" wrapText="1"/>
    </xf>
    <xf numFmtId="176" fontId="59" fillId="0" borderId="13" xfId="42" applyFont="1" applyBorder="1" applyAlignment="1">
      <alignment vertical="top" wrapText="1"/>
    </xf>
    <xf numFmtId="176" fontId="59" fillId="0" borderId="15" xfId="42" applyFont="1" applyBorder="1" applyAlignment="1">
      <alignment vertical="top" wrapText="1"/>
    </xf>
    <xf numFmtId="0" fontId="59" fillId="0" borderId="10" xfId="0" applyFont="1" applyFill="1" applyBorder="1" applyAlignment="1">
      <alignment horizontal="left" vertical="top" wrapText="1"/>
    </xf>
    <xf numFmtId="0" fontId="59" fillId="0" borderId="13" xfId="0" applyFont="1" applyFill="1" applyBorder="1" applyAlignment="1">
      <alignment horizontal="left" vertical="top" wrapText="1"/>
    </xf>
    <xf numFmtId="0" fontId="59" fillId="0" borderId="15" xfId="0" applyFont="1" applyFill="1" applyBorder="1" applyAlignment="1">
      <alignment horizontal="left" vertical="top" wrapText="1"/>
    </xf>
    <xf numFmtId="0" fontId="4" fillId="0" borderId="10" xfId="0" applyFont="1" applyBorder="1" applyAlignment="1">
      <alignment horizontal="right" vertical="top" wrapText="1"/>
    </xf>
    <xf numFmtId="0" fontId="4" fillId="0" borderId="10" xfId="0" applyFont="1" applyBorder="1" applyAlignment="1">
      <alignment horizontal="left" vertical="top" wrapText="1"/>
    </xf>
    <xf numFmtId="0" fontId="59" fillId="0" borderId="13" xfId="0" applyFont="1" applyFill="1" applyBorder="1" applyAlignment="1">
      <alignment horizontal="center" vertical="top" wrapText="1"/>
    </xf>
    <xf numFmtId="0" fontId="59" fillId="0" borderId="14" xfId="0" applyFont="1" applyFill="1" applyBorder="1" applyAlignment="1">
      <alignment horizontal="center" vertical="top" wrapText="1"/>
    </xf>
    <xf numFmtId="0" fontId="59" fillId="0" borderId="15" xfId="0" applyFont="1" applyFill="1" applyBorder="1" applyAlignment="1">
      <alignment horizontal="center" vertical="top" wrapText="1"/>
    </xf>
    <xf numFmtId="0" fontId="59" fillId="0" borderId="14" xfId="0" applyFont="1" applyFill="1" applyBorder="1" applyAlignment="1">
      <alignment horizontal="left" vertical="top" wrapText="1"/>
    </xf>
    <xf numFmtId="0" fontId="4" fillId="0" borderId="10" xfId="0" applyFont="1" applyBorder="1" applyAlignment="1">
      <alignment horizontal="center" vertical="top" wrapText="1"/>
    </xf>
    <xf numFmtId="0" fontId="58" fillId="0" borderId="11" xfId="0" applyFont="1" applyBorder="1" applyAlignment="1">
      <alignment horizontal="left" vertical="top"/>
    </xf>
    <xf numFmtId="0" fontId="0" fillId="0" borderId="10" xfId="0" applyBorder="1" applyAlignment="1">
      <alignment vertical="top" wrapText="1"/>
    </xf>
    <xf numFmtId="0" fontId="4" fillId="0" borderId="13" xfId="0" applyFont="1" applyBorder="1" applyAlignment="1">
      <alignment vertical="top" wrapText="1"/>
    </xf>
    <xf numFmtId="0" fontId="4" fillId="0" borderId="14" xfId="0" applyFont="1" applyBorder="1" applyAlignment="1">
      <alignment vertical="top" wrapText="1"/>
    </xf>
    <xf numFmtId="0" fontId="4" fillId="0" borderId="13" xfId="0" applyFont="1" applyFill="1" applyBorder="1" applyAlignment="1">
      <alignment horizontal="left" vertical="top" wrapText="1"/>
    </xf>
    <xf numFmtId="0" fontId="4" fillId="0" borderId="15" xfId="0" applyFont="1" applyFill="1" applyBorder="1" applyAlignment="1">
      <alignment horizontal="left" vertical="top" wrapText="1"/>
    </xf>
    <xf numFmtId="0" fontId="5" fillId="0" borderId="12" xfId="0" applyFont="1" applyBorder="1" applyAlignment="1">
      <alignment horizontal="center" vertical="top" wrapText="1"/>
    </xf>
    <xf numFmtId="0" fontId="5" fillId="0" borderId="17" xfId="0" applyFont="1" applyBorder="1" applyAlignment="1">
      <alignment horizontal="center" vertical="top" wrapText="1"/>
    </xf>
    <xf numFmtId="0" fontId="5" fillId="0" borderId="16" xfId="0" applyFont="1" applyBorder="1" applyAlignment="1">
      <alignment horizontal="center" vertical="top" wrapText="1"/>
    </xf>
    <xf numFmtId="0" fontId="58" fillId="0" borderId="11" xfId="0" applyFont="1" applyFill="1" applyBorder="1" applyAlignment="1">
      <alignment horizontal="left" vertical="top"/>
    </xf>
    <xf numFmtId="0" fontId="59" fillId="0" borderId="13" xfId="0" applyFont="1" applyFill="1" applyBorder="1" applyAlignment="1">
      <alignment vertical="top" wrapText="1"/>
    </xf>
    <xf numFmtId="0" fontId="59" fillId="0" borderId="14" xfId="0" applyFont="1" applyFill="1" applyBorder="1" applyAlignment="1">
      <alignment vertical="top" wrapText="1"/>
    </xf>
    <xf numFmtId="0" fontId="0" fillId="0" borderId="15" xfId="0" applyBorder="1" applyAlignment="1">
      <alignment vertical="top" wrapText="1"/>
    </xf>
    <xf numFmtId="0" fontId="4" fillId="0" borderId="14" xfId="0" applyFont="1" applyFill="1" applyBorder="1" applyAlignment="1">
      <alignment horizontal="left" vertical="top" wrapText="1"/>
    </xf>
    <xf numFmtId="0" fontId="0" fillId="0" borderId="14" xfId="0" applyBorder="1" applyAlignment="1">
      <alignment vertical="top" wrapText="1"/>
    </xf>
    <xf numFmtId="43" fontId="6" fillId="0" borderId="13" xfId="58" applyFont="1" applyBorder="1" applyAlignment="1">
      <alignment vertical="top" wrapText="1"/>
    </xf>
    <xf numFmtId="43" fontId="6" fillId="0" borderId="14" xfId="58" applyFont="1" applyBorder="1" applyAlignment="1">
      <alignment vertical="top" wrapText="1"/>
    </xf>
    <xf numFmtId="43" fontId="6" fillId="0" borderId="15" xfId="58" applyFont="1" applyBorder="1" applyAlignment="1">
      <alignment vertical="top" wrapText="1"/>
    </xf>
    <xf numFmtId="0" fontId="59" fillId="0" borderId="10" xfId="0" applyFont="1" applyBorder="1" applyAlignment="1">
      <alignment horizontal="left" vertical="top"/>
    </xf>
    <xf numFmtId="0" fontId="59" fillId="0" borderId="10" xfId="0" applyFont="1" applyFill="1" applyBorder="1" applyAlignment="1">
      <alignment vertical="top" wrapText="1"/>
    </xf>
    <xf numFmtId="0" fontId="5" fillId="0" borderId="12" xfId="0" applyFont="1" applyFill="1" applyBorder="1" applyAlignment="1">
      <alignment horizontal="left" vertical="top" wrapText="1"/>
    </xf>
    <xf numFmtId="0" fontId="5" fillId="0" borderId="17" xfId="0" applyFont="1" applyFill="1" applyBorder="1" applyAlignment="1">
      <alignment horizontal="left" vertical="top" wrapText="1"/>
    </xf>
    <xf numFmtId="0" fontId="5" fillId="0" borderId="16" xfId="0" applyFont="1" applyFill="1" applyBorder="1" applyAlignment="1">
      <alignment horizontal="left" vertical="top" wrapText="1"/>
    </xf>
    <xf numFmtId="0" fontId="4" fillId="0" borderId="10" xfId="0" applyFont="1" applyFill="1" applyBorder="1" applyAlignment="1">
      <alignment horizontal="left" vertical="top" wrapText="1"/>
    </xf>
    <xf numFmtId="43" fontId="6" fillId="0" borderId="10" xfId="58" applyFont="1" applyBorder="1" applyAlignment="1">
      <alignment vertical="top" wrapText="1"/>
    </xf>
    <xf numFmtId="0" fontId="59" fillId="0" borderId="13" xfId="0" applyFont="1" applyBorder="1" applyAlignment="1">
      <alignment horizontal="left" vertical="top"/>
    </xf>
    <xf numFmtId="0" fontId="59" fillId="0" borderId="14" xfId="0" applyFont="1" applyBorder="1" applyAlignment="1">
      <alignment horizontal="left" vertical="top"/>
    </xf>
    <xf numFmtId="0" fontId="59" fillId="0" borderId="15" xfId="0" applyFont="1" applyBorder="1" applyAlignment="1">
      <alignment horizontal="left" vertical="top"/>
    </xf>
    <xf numFmtId="0" fontId="5" fillId="0" borderId="11" xfId="0" applyFont="1" applyFill="1" applyBorder="1" applyAlignment="1">
      <alignment horizontal="left" vertical="top"/>
    </xf>
    <xf numFmtId="43" fontId="6" fillId="0" borderId="13" xfId="58" applyFont="1" applyBorder="1" applyAlignment="1">
      <alignment vertical="top"/>
    </xf>
    <xf numFmtId="43" fontId="6" fillId="0" borderId="14" xfId="58" applyFont="1" applyBorder="1" applyAlignment="1">
      <alignment vertical="top"/>
    </xf>
    <xf numFmtId="43" fontId="6" fillId="0" borderId="15" xfId="58" applyFont="1" applyBorder="1" applyAlignment="1">
      <alignment vertical="top"/>
    </xf>
    <xf numFmtId="0" fontId="59" fillId="0" borderId="13" xfId="0" applyFont="1" applyBorder="1" applyAlignment="1">
      <alignment vertical="top"/>
    </xf>
    <xf numFmtId="0" fontId="59" fillId="0" borderId="14" xfId="0" applyFont="1" applyBorder="1" applyAlignment="1">
      <alignment vertical="top"/>
    </xf>
    <xf numFmtId="0" fontId="59" fillId="0" borderId="15" xfId="0" applyFont="1" applyBorder="1" applyAlignment="1">
      <alignment vertical="top"/>
    </xf>
    <xf numFmtId="0" fontId="64" fillId="0" borderId="0" xfId="0" applyFont="1" applyBorder="1" applyAlignment="1">
      <alignment horizontal="center" vertical="top" wrapText="1"/>
    </xf>
    <xf numFmtId="0" fontId="64" fillId="0" borderId="10" xfId="0" applyFont="1" applyBorder="1" applyAlignment="1">
      <alignment horizontal="center" vertical="top" wrapText="1"/>
    </xf>
    <xf numFmtId="0" fontId="64" fillId="0" borderId="10" xfId="0" applyFont="1" applyBorder="1" applyAlignment="1">
      <alignment horizontal="left" vertical="top" wrapText="1"/>
    </xf>
    <xf numFmtId="0" fontId="64" fillId="0" borderId="12" xfId="0" applyFont="1" applyBorder="1" applyAlignment="1">
      <alignment horizontal="left" vertical="top" wrapText="1"/>
    </xf>
    <xf numFmtId="0" fontId="64" fillId="0" borderId="16" xfId="0" applyFont="1" applyBorder="1" applyAlignment="1">
      <alignment horizontal="left" vertical="top" wrapText="1"/>
    </xf>
    <xf numFmtId="0" fontId="64" fillId="0" borderId="17" xfId="0" applyFont="1" applyBorder="1" applyAlignment="1">
      <alignment horizontal="left" vertical="top" wrapText="1"/>
    </xf>
    <xf numFmtId="0" fontId="64" fillId="0" borderId="13" xfId="0" applyFont="1" applyBorder="1" applyAlignment="1">
      <alignment horizontal="center" vertical="top" wrapText="1"/>
    </xf>
    <xf numFmtId="0" fontId="64" fillId="0" borderId="15" xfId="0" applyFont="1" applyBorder="1" applyAlignment="1">
      <alignment horizontal="center" vertical="top" wrapText="1"/>
    </xf>
    <xf numFmtId="0" fontId="10" fillId="34" borderId="10" xfId="0" applyFont="1" applyFill="1" applyBorder="1" applyAlignment="1">
      <alignment horizontal="center" vertical="center" wrapText="1"/>
    </xf>
    <xf numFmtId="0" fontId="2" fillId="34" borderId="10" xfId="0" applyFont="1" applyFill="1" applyBorder="1" applyAlignment="1" quotePrefix="1">
      <alignment horizontal="center" vertical="top"/>
    </xf>
    <xf numFmtId="0" fontId="66" fillId="34" borderId="10" xfId="0" applyFont="1" applyFill="1" applyBorder="1" applyAlignment="1">
      <alignment horizontal="center" wrapText="1"/>
    </xf>
    <xf numFmtId="2" fontId="10" fillId="0" borderId="10" xfId="0" applyNumberFormat="1" applyFont="1" applyFill="1" applyBorder="1" applyAlignment="1">
      <alignment horizontal="center"/>
    </xf>
    <xf numFmtId="2" fontId="10" fillId="0" borderId="10" xfId="58" applyNumberFormat="1" applyFont="1" applyFill="1" applyBorder="1" applyAlignment="1">
      <alignment horizontal="center" vertical="center" wrapText="1"/>
    </xf>
  </cellXfs>
  <cellStyles count="73">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2" xfId="44"/>
    <cellStyle name="Comma 2 2" xfId="45"/>
    <cellStyle name="Comma 2 2 2" xfId="46"/>
    <cellStyle name="Comma 2 2 2 2" xfId="47"/>
    <cellStyle name="Comma 2 2 3" xfId="48"/>
    <cellStyle name="Comma 2 3" xfId="49"/>
    <cellStyle name="Comma 2 3 2" xfId="50"/>
    <cellStyle name="Comma 2 3 2 2" xfId="51"/>
    <cellStyle name="Comma 2 3 3" xfId="52"/>
    <cellStyle name="Comma 2 3 4" xfId="53"/>
    <cellStyle name="Comma 2 4" xfId="54"/>
    <cellStyle name="Comma 3" xfId="55"/>
    <cellStyle name="Comma 3 2" xfId="56"/>
    <cellStyle name="Comma 4" xfId="57"/>
    <cellStyle name="Comma 5" xfId="58"/>
    <cellStyle name="Comma 6" xfId="59"/>
    <cellStyle name="Comma 6 2" xfId="60"/>
    <cellStyle name="Comma 7" xfId="61"/>
    <cellStyle name="Comma 7 2" xfId="62"/>
    <cellStyle name="Currency" xfId="63"/>
    <cellStyle name="Currency [0]" xfId="64"/>
    <cellStyle name="Explanatory Text" xfId="65"/>
    <cellStyle name="Followed Hyperlink" xfId="66"/>
    <cellStyle name="Good" xfId="67"/>
    <cellStyle name="Heading 1" xfId="68"/>
    <cellStyle name="Heading 2" xfId="69"/>
    <cellStyle name="Heading 3" xfId="70"/>
    <cellStyle name="Heading 4" xfId="71"/>
    <cellStyle name="Hyperlink" xfId="72"/>
    <cellStyle name="Input" xfId="73"/>
    <cellStyle name="Linked Cell" xfId="74"/>
    <cellStyle name="Neutral" xfId="75"/>
    <cellStyle name="Normal 2" xfId="76"/>
    <cellStyle name="Normal 2 2" xfId="77"/>
    <cellStyle name="Normal 2 3" xfId="78"/>
    <cellStyle name="Normal 3" xfId="79"/>
    <cellStyle name="Normal 4" xfId="80"/>
    <cellStyle name="Note" xfId="81"/>
    <cellStyle name="Output" xfId="82"/>
    <cellStyle name="Percent" xfId="83"/>
    <cellStyle name="Title" xfId="84"/>
    <cellStyle name="Total" xfId="85"/>
    <cellStyle name="Warning Text"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sheet1.xml><?xml version="1.0" encoding="utf-8"?>
<worksheet xmlns="http://schemas.openxmlformats.org/spreadsheetml/2006/main" xmlns:r="http://schemas.openxmlformats.org/officeDocument/2006/relationships">
  <dimension ref="A1:E242"/>
  <sheetViews>
    <sheetView view="pageLayout" workbookViewId="0" topLeftCell="A16">
      <selection activeCell="B18" sqref="B18"/>
    </sheetView>
  </sheetViews>
  <sheetFormatPr defaultColWidth="9.140625" defaultRowHeight="15"/>
  <cols>
    <col min="1" max="1" width="3.421875" style="108" customWidth="1"/>
    <col min="2" max="2" width="27.57421875" style="108" customWidth="1"/>
    <col min="3" max="3" width="53.28125" style="108" customWidth="1"/>
    <col min="4" max="4" width="21.421875" style="115" customWidth="1"/>
    <col min="5" max="5" width="15.421875" style="108" bestFit="1" customWidth="1"/>
    <col min="6" max="16384" width="9.00390625" style="108" customWidth="1"/>
  </cols>
  <sheetData>
    <row r="1" ht="15">
      <c r="C1" s="109" t="s">
        <v>445</v>
      </c>
    </row>
    <row r="2" spans="1:4" ht="16.5" customHeight="1">
      <c r="A2" s="109"/>
      <c r="B2" s="198" t="s">
        <v>448</v>
      </c>
      <c r="C2" s="198"/>
      <c r="D2" s="123"/>
    </row>
    <row r="3" spans="1:4" ht="15">
      <c r="A3" s="106"/>
      <c r="B3" s="106" t="s">
        <v>446</v>
      </c>
      <c r="C3" s="105" t="s">
        <v>381</v>
      </c>
      <c r="D3" s="117" t="s">
        <v>17</v>
      </c>
    </row>
    <row r="4" spans="1:4" ht="43.5" customHeight="1">
      <c r="A4" s="124">
        <v>1</v>
      </c>
      <c r="B4" s="113" t="s">
        <v>447</v>
      </c>
      <c r="C4" s="113" t="s">
        <v>413</v>
      </c>
      <c r="D4" s="116">
        <v>126096000</v>
      </c>
    </row>
    <row r="5" spans="1:4" ht="15">
      <c r="A5" s="106"/>
      <c r="B5" s="113"/>
      <c r="C5" s="114" t="s">
        <v>382</v>
      </c>
      <c r="D5" s="117">
        <f>SUM(D4:D4)</f>
        <v>126096000</v>
      </c>
    </row>
    <row r="6" spans="1:4" ht="15">
      <c r="A6" s="104"/>
      <c r="B6" s="197" t="s">
        <v>450</v>
      </c>
      <c r="C6" s="197"/>
      <c r="D6" s="125"/>
    </row>
    <row r="7" spans="1:4" ht="30">
      <c r="A7" s="124">
        <v>2</v>
      </c>
      <c r="B7" s="113" t="s">
        <v>449</v>
      </c>
      <c r="C7" s="113" t="s">
        <v>383</v>
      </c>
      <c r="D7" s="116">
        <v>50000000</v>
      </c>
    </row>
    <row r="8" spans="1:4" ht="30">
      <c r="A8" s="124"/>
      <c r="B8" s="113"/>
      <c r="C8" s="113" t="s">
        <v>453</v>
      </c>
      <c r="D8" s="116">
        <v>23000000</v>
      </c>
    </row>
    <row r="9" spans="1:4" ht="30">
      <c r="A9" s="124"/>
      <c r="B9" s="113"/>
      <c r="C9" s="113" t="s">
        <v>454</v>
      </c>
      <c r="D9" s="116">
        <v>12550000</v>
      </c>
    </row>
    <row r="10" spans="1:4" ht="30">
      <c r="A10" s="124"/>
      <c r="B10" s="113"/>
      <c r="C10" s="113" t="s">
        <v>455</v>
      </c>
      <c r="D10" s="116">
        <v>12530000</v>
      </c>
    </row>
    <row r="11" spans="1:4" ht="15">
      <c r="A11" s="106"/>
      <c r="B11" s="113"/>
      <c r="C11" s="114" t="s">
        <v>382</v>
      </c>
      <c r="D11" s="117">
        <f>SUM(D7:D10)</f>
        <v>98080000</v>
      </c>
    </row>
    <row r="12" spans="1:4" ht="15">
      <c r="A12" s="106">
        <v>3</v>
      </c>
      <c r="B12" s="113" t="s">
        <v>451</v>
      </c>
      <c r="C12" s="113" t="s">
        <v>384</v>
      </c>
      <c r="D12" s="116">
        <v>50000000</v>
      </c>
    </row>
    <row r="13" spans="1:4" ht="15">
      <c r="A13" s="106"/>
      <c r="B13" s="114"/>
      <c r="C13" s="114" t="s">
        <v>452</v>
      </c>
      <c r="D13" s="117">
        <f>SUM(D12)</f>
        <v>50000000</v>
      </c>
    </row>
    <row r="14" spans="1:4" ht="15">
      <c r="A14" s="124">
        <v>4</v>
      </c>
      <c r="B14" s="113" t="s">
        <v>456</v>
      </c>
      <c r="C14" s="113" t="s">
        <v>388</v>
      </c>
      <c r="D14" s="116">
        <v>34900000</v>
      </c>
    </row>
    <row r="15" spans="1:4" ht="15">
      <c r="A15" s="124"/>
      <c r="B15" s="113"/>
      <c r="C15" s="113" t="s">
        <v>389</v>
      </c>
      <c r="D15" s="116">
        <v>59800000</v>
      </c>
    </row>
    <row r="16" spans="1:4" ht="31.5" customHeight="1">
      <c r="A16" s="124"/>
      <c r="B16" s="113"/>
      <c r="C16" s="113" t="s">
        <v>390</v>
      </c>
      <c r="D16" s="116">
        <v>46100000</v>
      </c>
    </row>
    <row r="17" spans="1:4" ht="30">
      <c r="A17" s="124"/>
      <c r="B17" s="113"/>
      <c r="C17" s="113" t="s">
        <v>391</v>
      </c>
      <c r="D17" s="116">
        <v>15100000</v>
      </c>
    </row>
    <row r="18" spans="1:4" ht="30">
      <c r="A18" s="124"/>
      <c r="B18" s="113"/>
      <c r="C18" s="113" t="s">
        <v>392</v>
      </c>
      <c r="D18" s="116">
        <v>14200000</v>
      </c>
    </row>
    <row r="19" spans="1:4" ht="33" customHeight="1">
      <c r="A19" s="124"/>
      <c r="B19" s="113"/>
      <c r="C19" s="113" t="s">
        <v>393</v>
      </c>
      <c r="D19" s="116">
        <v>775721918</v>
      </c>
    </row>
    <row r="20" spans="1:4" ht="32.25" customHeight="1">
      <c r="A20" s="124"/>
      <c r="B20" s="113"/>
      <c r="C20" s="113" t="s">
        <v>394</v>
      </c>
      <c r="D20" s="116">
        <v>4550000</v>
      </c>
    </row>
    <row r="21" spans="1:4" ht="15.75" customHeight="1">
      <c r="A21" s="124"/>
      <c r="B21" s="114"/>
      <c r="C21" s="114" t="s">
        <v>452</v>
      </c>
      <c r="D21" s="117">
        <f>SUM(D14:D20)</f>
        <v>950371918</v>
      </c>
    </row>
    <row r="22" spans="1:4" ht="34.5" customHeight="1">
      <c r="A22" s="124">
        <v>5</v>
      </c>
      <c r="B22" s="113" t="s">
        <v>457</v>
      </c>
      <c r="C22" s="113" t="s">
        <v>415</v>
      </c>
      <c r="D22" s="116">
        <v>4370000</v>
      </c>
    </row>
    <row r="23" spans="1:4" ht="19.5" customHeight="1">
      <c r="A23" s="124"/>
      <c r="B23" s="113"/>
      <c r="C23" s="113" t="s">
        <v>416</v>
      </c>
      <c r="D23" s="116">
        <v>1720000</v>
      </c>
    </row>
    <row r="24" spans="1:4" ht="47.25" customHeight="1">
      <c r="A24" s="124"/>
      <c r="B24" s="113"/>
      <c r="C24" s="113" t="s">
        <v>417</v>
      </c>
      <c r="D24" s="116">
        <v>8000000</v>
      </c>
    </row>
    <row r="25" spans="1:4" ht="15">
      <c r="A25" s="124"/>
      <c r="B25" s="113"/>
      <c r="C25" s="113" t="s">
        <v>418</v>
      </c>
      <c r="D25" s="116">
        <v>56370000</v>
      </c>
    </row>
    <row r="26" spans="1:4" ht="15">
      <c r="A26" s="110"/>
      <c r="B26" s="113"/>
      <c r="C26" s="113" t="s">
        <v>420</v>
      </c>
      <c r="D26" s="116">
        <v>9750000</v>
      </c>
    </row>
    <row r="27" spans="1:4" ht="15">
      <c r="A27" s="110"/>
      <c r="B27" s="113"/>
      <c r="C27" s="114" t="s">
        <v>452</v>
      </c>
      <c r="D27" s="117">
        <f>SUM(D22:D26)</f>
        <v>80210000</v>
      </c>
    </row>
    <row r="28" spans="1:4" ht="30">
      <c r="A28" s="110">
        <v>6</v>
      </c>
      <c r="B28" s="113" t="s">
        <v>458</v>
      </c>
      <c r="C28" s="113" t="s">
        <v>422</v>
      </c>
      <c r="D28" s="118">
        <v>165000000</v>
      </c>
    </row>
    <row r="29" spans="1:4" ht="30">
      <c r="A29" s="110"/>
      <c r="B29" s="113"/>
      <c r="C29" s="113" t="s">
        <v>483</v>
      </c>
      <c r="D29" s="119">
        <v>60000000</v>
      </c>
    </row>
    <row r="30" spans="1:4" ht="15">
      <c r="A30" s="110"/>
      <c r="B30" s="113"/>
      <c r="C30" s="113" t="s">
        <v>484</v>
      </c>
      <c r="D30" s="119">
        <v>40000000</v>
      </c>
    </row>
    <row r="31" spans="1:4" ht="15">
      <c r="A31" s="110"/>
      <c r="B31" s="113"/>
      <c r="C31" s="114" t="s">
        <v>414</v>
      </c>
      <c r="D31" s="120">
        <f>SUM(D28:D29)</f>
        <v>225000000</v>
      </c>
    </row>
    <row r="32" spans="1:4" ht="30">
      <c r="A32" s="110">
        <v>7</v>
      </c>
      <c r="B32" s="113" t="s">
        <v>447</v>
      </c>
      <c r="C32" s="113" t="s">
        <v>385</v>
      </c>
      <c r="D32" s="116">
        <v>50000000</v>
      </c>
    </row>
    <row r="33" spans="1:4" ht="30">
      <c r="A33" s="110"/>
      <c r="B33" s="113"/>
      <c r="C33" s="113" t="s">
        <v>386</v>
      </c>
      <c r="D33" s="116">
        <v>100000000</v>
      </c>
    </row>
    <row r="34" spans="1:4" ht="15">
      <c r="A34" s="110"/>
      <c r="B34" s="113"/>
      <c r="C34" s="114" t="s">
        <v>414</v>
      </c>
      <c r="D34" s="117">
        <f>SUM(D32:D33)</f>
        <v>150000000</v>
      </c>
    </row>
    <row r="35" spans="1:4" ht="45">
      <c r="A35" s="110">
        <v>8</v>
      </c>
      <c r="B35" s="113" t="s">
        <v>459</v>
      </c>
      <c r="C35" s="113" t="s">
        <v>478</v>
      </c>
      <c r="D35" s="119">
        <v>150000000</v>
      </c>
    </row>
    <row r="36" spans="1:4" ht="15">
      <c r="A36" s="110"/>
      <c r="B36" s="113"/>
      <c r="C36" s="114" t="s">
        <v>387</v>
      </c>
      <c r="D36" s="120">
        <f>SUM(D35)</f>
        <v>150000000</v>
      </c>
    </row>
    <row r="37" spans="1:4" ht="30">
      <c r="A37" s="110">
        <v>9</v>
      </c>
      <c r="B37" s="113" t="s">
        <v>460</v>
      </c>
      <c r="C37" s="113" t="s">
        <v>405</v>
      </c>
      <c r="D37" s="119">
        <v>70000000</v>
      </c>
    </row>
    <row r="38" spans="1:4" ht="15" customHeight="1">
      <c r="A38" s="110"/>
      <c r="B38" s="113"/>
      <c r="C38" s="113" t="s">
        <v>424</v>
      </c>
      <c r="D38" s="119">
        <v>38000000</v>
      </c>
    </row>
    <row r="39" spans="1:4" ht="15" customHeight="1">
      <c r="A39" s="110"/>
      <c r="B39" s="113"/>
      <c r="C39" s="113" t="s">
        <v>406</v>
      </c>
      <c r="D39" s="119">
        <v>28400000</v>
      </c>
    </row>
    <row r="40" spans="1:4" ht="15" customHeight="1">
      <c r="A40" s="110"/>
      <c r="B40" s="113"/>
      <c r="C40" s="113" t="s">
        <v>407</v>
      </c>
      <c r="D40" s="119">
        <v>1560000</v>
      </c>
    </row>
    <row r="41" spans="1:4" ht="15">
      <c r="A41" s="110"/>
      <c r="B41" s="113"/>
      <c r="C41" s="113" t="s">
        <v>408</v>
      </c>
      <c r="D41" s="119">
        <v>12800000</v>
      </c>
    </row>
    <row r="42" spans="1:4" ht="15" customHeight="1">
      <c r="A42" s="110"/>
      <c r="B42" s="113"/>
      <c r="C42" s="113" t="s">
        <v>409</v>
      </c>
      <c r="D42" s="119">
        <v>6680000</v>
      </c>
    </row>
    <row r="43" spans="1:4" ht="41.25" customHeight="1">
      <c r="A43" s="110"/>
      <c r="B43" s="113"/>
      <c r="C43" s="113" t="s">
        <v>479</v>
      </c>
      <c r="D43" s="119">
        <v>4080000</v>
      </c>
    </row>
    <row r="44" spans="1:4" ht="15">
      <c r="A44" s="110"/>
      <c r="B44" s="113"/>
      <c r="C44" s="113" t="s">
        <v>410</v>
      </c>
      <c r="D44" s="119">
        <v>2800000</v>
      </c>
    </row>
    <row r="45" spans="1:4" ht="30">
      <c r="A45" s="110"/>
      <c r="B45" s="113"/>
      <c r="C45" s="113" t="s">
        <v>411</v>
      </c>
      <c r="D45" s="119">
        <v>2200000</v>
      </c>
    </row>
    <row r="46" spans="1:4" ht="15">
      <c r="A46" s="110"/>
      <c r="B46" s="113"/>
      <c r="C46" s="113" t="s">
        <v>412</v>
      </c>
      <c r="D46" s="119">
        <v>4200000</v>
      </c>
    </row>
    <row r="47" spans="1:4" ht="15">
      <c r="A47" s="110"/>
      <c r="B47" s="113"/>
      <c r="C47" s="114" t="s">
        <v>387</v>
      </c>
      <c r="D47" s="120">
        <f>SUM(D37:D46)</f>
        <v>170720000</v>
      </c>
    </row>
    <row r="48" spans="1:5" ht="15" customHeight="1">
      <c r="A48" s="110">
        <v>10</v>
      </c>
      <c r="B48" s="113" t="s">
        <v>461</v>
      </c>
      <c r="C48" s="113" t="s">
        <v>435</v>
      </c>
      <c r="D48" s="116">
        <v>5950000</v>
      </c>
      <c r="E48" s="122"/>
    </row>
    <row r="49" spans="1:4" ht="15" customHeight="1">
      <c r="A49" s="110"/>
      <c r="B49" s="113"/>
      <c r="C49" s="113" t="s">
        <v>436</v>
      </c>
      <c r="D49" s="116">
        <v>6600000</v>
      </c>
    </row>
    <row r="50" spans="1:4" ht="30">
      <c r="A50" s="110"/>
      <c r="B50" s="113"/>
      <c r="C50" s="113" t="s">
        <v>437</v>
      </c>
      <c r="D50" s="116">
        <v>3420000</v>
      </c>
    </row>
    <row r="51" spans="1:4" ht="15" customHeight="1">
      <c r="A51" s="110"/>
      <c r="B51" s="113"/>
      <c r="C51" s="113" t="s">
        <v>438</v>
      </c>
      <c r="D51" s="116">
        <v>7858000</v>
      </c>
    </row>
    <row r="52" spans="1:4" ht="15">
      <c r="A52" s="110"/>
      <c r="B52" s="113"/>
      <c r="C52" s="114" t="s">
        <v>419</v>
      </c>
      <c r="D52" s="117">
        <f>SUM(D48:D51)</f>
        <v>23828000</v>
      </c>
    </row>
    <row r="53" spans="1:4" ht="30">
      <c r="A53" s="110">
        <v>11</v>
      </c>
      <c r="B53" s="113" t="s">
        <v>462</v>
      </c>
      <c r="C53" s="113" t="s">
        <v>430</v>
      </c>
      <c r="D53" s="116">
        <v>60000000</v>
      </c>
    </row>
    <row r="54" spans="1:4" ht="30">
      <c r="A54" s="110"/>
      <c r="B54" s="113"/>
      <c r="C54" s="113" t="s">
        <v>431</v>
      </c>
      <c r="D54" s="116">
        <v>35000000</v>
      </c>
    </row>
    <row r="55" spans="1:4" ht="30">
      <c r="A55" s="110"/>
      <c r="B55" s="113"/>
      <c r="C55" s="113" t="s">
        <v>432</v>
      </c>
      <c r="D55" s="116">
        <v>30000000</v>
      </c>
    </row>
    <row r="56" spans="1:4" ht="30">
      <c r="A56" s="110"/>
      <c r="B56" s="113"/>
      <c r="C56" s="113" t="s">
        <v>433</v>
      </c>
      <c r="D56" s="116">
        <v>45000000</v>
      </c>
    </row>
    <row r="57" spans="1:4" ht="15">
      <c r="A57" s="110"/>
      <c r="B57" s="113"/>
      <c r="C57" s="114" t="s">
        <v>419</v>
      </c>
      <c r="D57" s="117">
        <f>SUM(D53:D56)</f>
        <v>170000000</v>
      </c>
    </row>
    <row r="58" spans="1:4" ht="15">
      <c r="A58" s="110">
        <v>12</v>
      </c>
      <c r="B58" s="113" t="s">
        <v>463</v>
      </c>
      <c r="C58" s="199" t="s">
        <v>434</v>
      </c>
      <c r="D58" s="116">
        <v>175000000</v>
      </c>
    </row>
    <row r="59" spans="1:4" ht="15">
      <c r="A59" s="110"/>
      <c r="B59" s="113"/>
      <c r="C59" s="199"/>
      <c r="D59" s="116">
        <v>60000000</v>
      </c>
    </row>
    <row r="60" spans="1:4" ht="15">
      <c r="A60" s="110"/>
      <c r="B60" s="113"/>
      <c r="C60" s="199"/>
      <c r="D60" s="116">
        <v>16000000</v>
      </c>
    </row>
    <row r="61" spans="1:4" ht="15">
      <c r="A61" s="107"/>
      <c r="B61" s="113"/>
      <c r="C61" s="114" t="s">
        <v>419</v>
      </c>
      <c r="D61" s="117">
        <f>SUM(D58:D60)</f>
        <v>251000000</v>
      </c>
    </row>
    <row r="62" spans="1:4" ht="15" customHeight="1">
      <c r="A62" s="107">
        <v>13</v>
      </c>
      <c r="B62" s="113" t="s">
        <v>464</v>
      </c>
      <c r="C62" s="111" t="s">
        <v>439</v>
      </c>
      <c r="D62" s="116">
        <v>1890000</v>
      </c>
    </row>
    <row r="63" spans="1:4" ht="15">
      <c r="A63" s="107"/>
      <c r="B63" s="113"/>
      <c r="C63" s="111" t="s">
        <v>440</v>
      </c>
      <c r="D63" s="116">
        <v>2500000</v>
      </c>
    </row>
    <row r="64" spans="1:4" ht="30">
      <c r="A64" s="107"/>
      <c r="B64" s="113"/>
      <c r="C64" s="111" t="s">
        <v>441</v>
      </c>
      <c r="D64" s="116">
        <v>150000000</v>
      </c>
    </row>
    <row r="65" spans="1:4" ht="35.25" customHeight="1">
      <c r="A65" s="107"/>
      <c r="B65" s="113"/>
      <c r="C65" s="111" t="s">
        <v>442</v>
      </c>
      <c r="D65" s="116">
        <v>6650000</v>
      </c>
    </row>
    <row r="66" spans="1:4" ht="45">
      <c r="A66" s="107"/>
      <c r="B66" s="113"/>
      <c r="C66" s="111" t="s">
        <v>443</v>
      </c>
      <c r="D66" s="116">
        <v>14090000</v>
      </c>
    </row>
    <row r="67" spans="1:4" ht="30" customHeight="1">
      <c r="A67" s="200"/>
      <c r="B67" s="113"/>
      <c r="C67" s="111" t="s">
        <v>465</v>
      </c>
      <c r="D67" s="116">
        <v>2890000</v>
      </c>
    </row>
    <row r="68" spans="1:4" ht="30">
      <c r="A68" s="200"/>
      <c r="B68" s="113"/>
      <c r="C68" s="111" t="s">
        <v>444</v>
      </c>
      <c r="D68" s="116">
        <v>1500000</v>
      </c>
    </row>
    <row r="69" spans="1:4" ht="15">
      <c r="A69" s="200"/>
      <c r="B69" s="113"/>
      <c r="C69" s="112" t="s">
        <v>419</v>
      </c>
      <c r="D69" s="117">
        <f>SUM(D62:D68)</f>
        <v>179520000</v>
      </c>
    </row>
    <row r="70" spans="1:4" ht="15">
      <c r="A70" s="110"/>
      <c r="B70" s="113"/>
      <c r="C70" s="112" t="s">
        <v>471</v>
      </c>
      <c r="D70" s="117">
        <f>D11+D13+D21+D27+D31+D34+D36+D47+D52+D57+D61+D69</f>
        <v>2498729918</v>
      </c>
    </row>
    <row r="71" spans="1:4" ht="15">
      <c r="A71" s="107"/>
      <c r="B71" s="197" t="s">
        <v>467</v>
      </c>
      <c r="C71" s="197"/>
      <c r="D71" s="197"/>
    </row>
    <row r="72" spans="1:4" ht="60">
      <c r="A72" s="107">
        <v>14</v>
      </c>
      <c r="B72" s="113" t="s">
        <v>466</v>
      </c>
      <c r="C72" s="113" t="s">
        <v>480</v>
      </c>
      <c r="D72" s="119">
        <v>477375000</v>
      </c>
    </row>
    <row r="73" spans="1:4" ht="105.75" customHeight="1">
      <c r="A73" s="110"/>
      <c r="B73" s="113"/>
      <c r="C73" s="113" t="s">
        <v>481</v>
      </c>
      <c r="D73" s="118">
        <v>370285714</v>
      </c>
    </row>
    <row r="74" spans="1:4" ht="60">
      <c r="A74" s="107"/>
      <c r="B74" s="113"/>
      <c r="C74" s="113" t="s">
        <v>595</v>
      </c>
      <c r="D74" s="118">
        <v>108000000</v>
      </c>
    </row>
    <row r="75" spans="1:4" ht="30">
      <c r="A75" s="110"/>
      <c r="B75" s="113"/>
      <c r="C75" s="113" t="s">
        <v>421</v>
      </c>
      <c r="D75" s="118">
        <v>600000000</v>
      </c>
    </row>
    <row r="76" spans="1:4" ht="15">
      <c r="A76" s="110"/>
      <c r="B76" s="113"/>
      <c r="C76" s="114" t="s">
        <v>382</v>
      </c>
      <c r="D76" s="121">
        <f>SUM(D72:D75)</f>
        <v>1555660714</v>
      </c>
    </row>
    <row r="77" spans="1:4" ht="15">
      <c r="A77" s="107">
        <v>15</v>
      </c>
      <c r="B77" s="113" t="s">
        <v>451</v>
      </c>
      <c r="C77" s="113" t="s">
        <v>425</v>
      </c>
      <c r="D77" s="119">
        <v>400000000</v>
      </c>
    </row>
    <row r="78" spans="1:4" ht="30" customHeight="1">
      <c r="A78" s="110"/>
      <c r="B78" s="113"/>
      <c r="C78" s="113" t="s">
        <v>482</v>
      </c>
      <c r="D78" s="119">
        <v>150000000</v>
      </c>
    </row>
    <row r="79" spans="1:4" ht="15" customHeight="1">
      <c r="A79" s="110"/>
      <c r="B79" s="113"/>
      <c r="C79" s="113" t="s">
        <v>426</v>
      </c>
      <c r="D79" s="119">
        <v>150000000</v>
      </c>
    </row>
    <row r="80" spans="1:4" ht="15" customHeight="1">
      <c r="A80" s="110"/>
      <c r="B80" s="113"/>
      <c r="C80" s="114" t="s">
        <v>419</v>
      </c>
      <c r="D80" s="120">
        <f>SUM(D77:D79)</f>
        <v>700000000</v>
      </c>
    </row>
    <row r="81" spans="1:4" ht="15" customHeight="1">
      <c r="A81" s="110">
        <v>16</v>
      </c>
      <c r="B81" s="113" t="s">
        <v>461</v>
      </c>
      <c r="C81" s="113" t="s">
        <v>427</v>
      </c>
      <c r="D81" s="116">
        <v>3281000</v>
      </c>
    </row>
    <row r="82" spans="1:4" ht="30" customHeight="1">
      <c r="A82" s="200"/>
      <c r="B82" s="113"/>
      <c r="C82" s="113" t="s">
        <v>428</v>
      </c>
      <c r="D82" s="116">
        <v>4245000</v>
      </c>
    </row>
    <row r="83" spans="1:4" ht="30">
      <c r="A83" s="200"/>
      <c r="B83" s="113"/>
      <c r="C83" s="113" t="s">
        <v>429</v>
      </c>
      <c r="D83" s="116">
        <v>1974000</v>
      </c>
    </row>
    <row r="84" spans="1:4" ht="15">
      <c r="A84" s="107"/>
      <c r="B84" s="113"/>
      <c r="C84" s="114" t="s">
        <v>419</v>
      </c>
      <c r="D84" s="117">
        <f>SUM(D81:D83)</f>
        <v>9500000</v>
      </c>
    </row>
    <row r="85" spans="1:4" ht="17.25" customHeight="1">
      <c r="A85" s="107"/>
      <c r="B85" s="113"/>
      <c r="C85" s="114" t="s">
        <v>472</v>
      </c>
      <c r="D85" s="121">
        <f>D76+D80+D84</f>
        <v>2265160714</v>
      </c>
    </row>
    <row r="86" spans="1:4" ht="15">
      <c r="A86" s="107"/>
      <c r="B86" s="197" t="s">
        <v>468</v>
      </c>
      <c r="C86" s="197"/>
      <c r="D86" s="197"/>
    </row>
    <row r="87" spans="1:4" ht="30">
      <c r="A87" s="107">
        <v>17</v>
      </c>
      <c r="B87" s="113" t="s">
        <v>458</v>
      </c>
      <c r="C87" s="113" t="s">
        <v>395</v>
      </c>
      <c r="D87" s="119">
        <v>3800000</v>
      </c>
    </row>
    <row r="88" spans="1:4" ht="15">
      <c r="A88" s="107"/>
      <c r="B88" s="113"/>
      <c r="C88" s="113" t="s">
        <v>396</v>
      </c>
      <c r="D88" s="119">
        <v>37400000</v>
      </c>
    </row>
    <row r="89" spans="1:4" ht="30">
      <c r="A89" s="107"/>
      <c r="B89" s="113"/>
      <c r="C89" s="113" t="s">
        <v>397</v>
      </c>
      <c r="D89" s="119">
        <v>9242612</v>
      </c>
    </row>
    <row r="90" spans="1:4" ht="30">
      <c r="A90" s="107"/>
      <c r="B90" s="113"/>
      <c r="C90" s="113" t="s">
        <v>398</v>
      </c>
      <c r="D90" s="118">
        <v>3697045</v>
      </c>
    </row>
    <row r="91" spans="1:4" ht="18" customHeight="1">
      <c r="A91" s="107"/>
      <c r="B91" s="113"/>
      <c r="C91" s="113" t="s">
        <v>423</v>
      </c>
      <c r="D91" s="118">
        <v>3697045</v>
      </c>
    </row>
    <row r="92" spans="1:4" ht="45">
      <c r="A92" s="107"/>
      <c r="B92" s="113"/>
      <c r="C92" s="113" t="s">
        <v>485</v>
      </c>
      <c r="D92" s="119">
        <v>355480558</v>
      </c>
    </row>
    <row r="93" spans="1:4" ht="32.25" customHeight="1">
      <c r="A93" s="107"/>
      <c r="B93" s="113"/>
      <c r="C93" s="113" t="s">
        <v>399</v>
      </c>
      <c r="D93" s="119">
        <v>60000000</v>
      </c>
    </row>
    <row r="94" spans="1:4" ht="32.25" customHeight="1">
      <c r="A94" s="107"/>
      <c r="B94" s="113"/>
      <c r="C94" s="114" t="s">
        <v>473</v>
      </c>
      <c r="D94" s="120">
        <f>SUM(D87:D93)</f>
        <v>473317260</v>
      </c>
    </row>
    <row r="95" spans="1:4" ht="15">
      <c r="A95" s="107"/>
      <c r="B95" s="197" t="s">
        <v>469</v>
      </c>
      <c r="C95" s="197"/>
      <c r="D95" s="197"/>
    </row>
    <row r="96" spans="1:4" ht="30">
      <c r="A96" s="107">
        <v>18</v>
      </c>
      <c r="B96" s="113" t="s">
        <v>459</v>
      </c>
      <c r="C96" s="113" t="s">
        <v>575</v>
      </c>
      <c r="D96" s="119">
        <v>147600000</v>
      </c>
    </row>
    <row r="97" spans="1:4" ht="30">
      <c r="A97" s="107"/>
      <c r="B97" s="113"/>
      <c r="C97" s="113" t="s">
        <v>400</v>
      </c>
      <c r="D97" s="119">
        <v>73800000</v>
      </c>
    </row>
    <row r="98" spans="1:4" ht="30" customHeight="1">
      <c r="A98" s="107"/>
      <c r="B98" s="113"/>
      <c r="C98" s="113" t="s">
        <v>401</v>
      </c>
      <c r="D98" s="119">
        <v>421200000</v>
      </c>
    </row>
    <row r="99" spans="1:4" ht="15" customHeight="1">
      <c r="A99" s="107"/>
      <c r="B99" s="113"/>
      <c r="C99" s="113" t="s">
        <v>402</v>
      </c>
      <c r="D99" s="119">
        <v>101500000</v>
      </c>
    </row>
    <row r="100" spans="1:4" ht="15" customHeight="1">
      <c r="A100" s="107"/>
      <c r="B100" s="113"/>
      <c r="C100" s="113" t="s">
        <v>403</v>
      </c>
      <c r="D100" s="119">
        <v>39160000</v>
      </c>
    </row>
    <row r="101" spans="1:4" ht="15">
      <c r="A101" s="107"/>
      <c r="B101" s="113"/>
      <c r="C101" s="114" t="s">
        <v>387</v>
      </c>
      <c r="D101" s="120">
        <f>SUM(D96:D100)</f>
        <v>783260000</v>
      </c>
    </row>
    <row r="102" spans="1:4" ht="15">
      <c r="A102" s="107"/>
      <c r="B102" s="197" t="s">
        <v>470</v>
      </c>
      <c r="C102" s="197"/>
      <c r="D102" s="197"/>
    </row>
    <row r="103" spans="1:4" ht="30" customHeight="1">
      <c r="A103" s="107">
        <v>19</v>
      </c>
      <c r="B103" s="113" t="s">
        <v>466</v>
      </c>
      <c r="C103" s="113" t="s">
        <v>404</v>
      </c>
      <c r="D103" s="119">
        <v>733835000</v>
      </c>
    </row>
    <row r="104" spans="1:4" ht="15">
      <c r="A104" s="107"/>
      <c r="B104" s="113"/>
      <c r="C104" s="114" t="s">
        <v>452</v>
      </c>
      <c r="D104" s="117">
        <f>SUM(D103)</f>
        <v>733835000</v>
      </c>
    </row>
    <row r="105" spans="1:4" ht="15">
      <c r="A105" s="107"/>
      <c r="B105" s="197" t="s">
        <v>474</v>
      </c>
      <c r="C105" s="197"/>
      <c r="D105" s="197"/>
    </row>
    <row r="106" spans="1:4" ht="15">
      <c r="A106" s="107">
        <v>20</v>
      </c>
      <c r="B106" s="113" t="s">
        <v>462</v>
      </c>
      <c r="C106" s="114"/>
      <c r="D106" s="117">
        <v>10415000</v>
      </c>
    </row>
    <row r="107" spans="1:4" ht="15">
      <c r="A107" s="107"/>
      <c r="B107" s="114" t="s">
        <v>475</v>
      </c>
      <c r="C107" s="114"/>
      <c r="D107" s="117"/>
    </row>
    <row r="108" spans="1:4" ht="15">
      <c r="A108" s="107">
        <v>21</v>
      </c>
      <c r="B108" s="113" t="s">
        <v>451</v>
      </c>
      <c r="C108" s="114"/>
      <c r="D108" s="117">
        <v>423990000</v>
      </c>
    </row>
    <row r="109" spans="1:5" ht="30">
      <c r="A109" s="107">
        <v>22</v>
      </c>
      <c r="B109" s="113" t="s">
        <v>476</v>
      </c>
      <c r="C109" s="113" t="s">
        <v>477</v>
      </c>
      <c r="D109" s="117">
        <v>1920000000</v>
      </c>
      <c r="E109" s="122"/>
    </row>
    <row r="110" spans="1:4" ht="15">
      <c r="A110" s="107"/>
      <c r="B110" s="136" t="s">
        <v>576</v>
      </c>
      <c r="C110" s="136"/>
      <c r="D110" s="136"/>
    </row>
    <row r="111" spans="1:4" ht="32.25" customHeight="1">
      <c r="A111" s="107">
        <v>23</v>
      </c>
      <c r="B111" s="113" t="s">
        <v>451</v>
      </c>
      <c r="C111" s="134" t="s">
        <v>577</v>
      </c>
      <c r="D111" s="128">
        <v>6500000</v>
      </c>
    </row>
    <row r="112" spans="1:4" ht="15" customHeight="1">
      <c r="A112" s="107"/>
      <c r="B112" s="107"/>
      <c r="C112" s="134" t="s">
        <v>486</v>
      </c>
      <c r="D112" s="128">
        <v>1400000</v>
      </c>
    </row>
    <row r="113" spans="1:4" ht="30">
      <c r="A113" s="107"/>
      <c r="B113" s="107"/>
      <c r="C113" s="134" t="s">
        <v>487</v>
      </c>
      <c r="D113" s="128">
        <v>6500000</v>
      </c>
    </row>
    <row r="114" spans="1:4" ht="30">
      <c r="A114" s="107"/>
      <c r="B114" s="107"/>
      <c r="C114" s="130" t="s">
        <v>488</v>
      </c>
      <c r="D114" s="128">
        <v>15000000</v>
      </c>
    </row>
    <row r="115" spans="1:4" ht="15" customHeight="1">
      <c r="A115" s="107"/>
      <c r="B115" s="107"/>
      <c r="C115" s="134" t="s">
        <v>489</v>
      </c>
      <c r="D115" s="128">
        <v>632000</v>
      </c>
    </row>
    <row r="116" spans="1:4" ht="15" customHeight="1">
      <c r="A116" s="107"/>
      <c r="B116" s="107"/>
      <c r="C116" s="134" t="s">
        <v>490</v>
      </c>
      <c r="D116" s="128">
        <v>19720000</v>
      </c>
    </row>
    <row r="117" spans="1:4" ht="15">
      <c r="A117" s="107"/>
      <c r="B117" s="107"/>
      <c r="C117" s="130" t="s">
        <v>491</v>
      </c>
      <c r="D117" s="128">
        <v>2160000</v>
      </c>
    </row>
    <row r="118" spans="1:4" ht="45">
      <c r="A118" s="107"/>
      <c r="B118" s="107"/>
      <c r="C118" s="134" t="s">
        <v>492</v>
      </c>
      <c r="D118" s="128">
        <v>25500000</v>
      </c>
    </row>
    <row r="119" spans="1:4" ht="15">
      <c r="A119" s="107"/>
      <c r="B119" s="107"/>
      <c r="C119" s="135" t="s">
        <v>473</v>
      </c>
      <c r="D119" s="129">
        <f>SUM(D111:D118)</f>
        <v>77412000</v>
      </c>
    </row>
    <row r="120" spans="1:4" ht="15">
      <c r="A120" s="107"/>
      <c r="B120" s="107"/>
      <c r="C120" s="191" t="s">
        <v>578</v>
      </c>
      <c r="D120" s="191"/>
    </row>
    <row r="121" spans="1:4" ht="15">
      <c r="A121" s="107"/>
      <c r="B121" s="107"/>
      <c r="C121" s="127" t="s">
        <v>503</v>
      </c>
      <c r="D121" s="128">
        <v>88000000</v>
      </c>
    </row>
    <row r="122" spans="1:4" ht="15">
      <c r="A122" s="107"/>
      <c r="B122" s="107"/>
      <c r="C122" s="130" t="s">
        <v>504</v>
      </c>
      <c r="D122" s="128">
        <v>2000000</v>
      </c>
    </row>
    <row r="123" spans="1:4" ht="15">
      <c r="A123" s="107"/>
      <c r="B123" s="107"/>
      <c r="C123" s="130" t="s">
        <v>505</v>
      </c>
      <c r="D123" s="128">
        <v>3000000</v>
      </c>
    </row>
    <row r="124" spans="1:4" ht="15">
      <c r="A124" s="107"/>
      <c r="B124" s="107"/>
      <c r="C124" s="130" t="s">
        <v>506</v>
      </c>
      <c r="D124" s="128">
        <v>4000000</v>
      </c>
    </row>
    <row r="125" spans="1:4" ht="15">
      <c r="A125" s="107"/>
      <c r="B125" s="107"/>
      <c r="C125" s="130" t="s">
        <v>507</v>
      </c>
      <c r="D125" s="128">
        <v>6000000</v>
      </c>
    </row>
    <row r="126" spans="1:4" ht="15">
      <c r="A126" s="107"/>
      <c r="B126" s="107"/>
      <c r="C126" s="130" t="s">
        <v>508</v>
      </c>
      <c r="D126" s="128">
        <v>12000000</v>
      </c>
    </row>
    <row r="127" spans="1:4" ht="15">
      <c r="A127" s="107"/>
      <c r="B127" s="107"/>
      <c r="C127" s="130" t="s">
        <v>509</v>
      </c>
      <c r="D127" s="128">
        <v>6000000</v>
      </c>
    </row>
    <row r="128" spans="1:4" ht="15">
      <c r="A128" s="107"/>
      <c r="B128" s="107"/>
      <c r="C128" s="130" t="s">
        <v>510</v>
      </c>
      <c r="D128" s="128">
        <v>1500000</v>
      </c>
    </row>
    <row r="129" spans="1:4" ht="33" customHeight="1">
      <c r="A129" s="107"/>
      <c r="B129" s="107"/>
      <c r="C129" s="134" t="s">
        <v>511</v>
      </c>
      <c r="D129" s="128">
        <v>800000</v>
      </c>
    </row>
    <row r="130" spans="1:4" ht="31.5" customHeight="1">
      <c r="A130" s="107"/>
      <c r="B130" s="107"/>
      <c r="C130" s="134" t="s">
        <v>512</v>
      </c>
      <c r="D130" s="128">
        <v>1200000</v>
      </c>
    </row>
    <row r="131" spans="1:4" ht="15">
      <c r="A131" s="107"/>
      <c r="B131" s="107"/>
      <c r="C131" s="134" t="s">
        <v>513</v>
      </c>
      <c r="D131" s="128">
        <v>134200000</v>
      </c>
    </row>
    <row r="132" spans="1:4" ht="15">
      <c r="A132" s="107"/>
      <c r="B132" s="107"/>
      <c r="C132" s="135" t="s">
        <v>452</v>
      </c>
      <c r="D132" s="129">
        <f>SUM(D121:D131)</f>
        <v>258700000</v>
      </c>
    </row>
    <row r="133" spans="1:4" ht="15">
      <c r="A133" s="107"/>
      <c r="B133" s="107"/>
      <c r="C133" s="191" t="s">
        <v>533</v>
      </c>
      <c r="D133" s="191"/>
    </row>
    <row r="134" spans="1:4" ht="15">
      <c r="A134" s="107"/>
      <c r="B134" s="107"/>
      <c r="C134" s="130" t="s">
        <v>534</v>
      </c>
      <c r="D134" s="128">
        <v>19900000</v>
      </c>
    </row>
    <row r="135" spans="1:4" ht="15">
      <c r="A135" s="107"/>
      <c r="B135" s="107"/>
      <c r="C135" s="130" t="s">
        <v>535</v>
      </c>
      <c r="D135" s="128">
        <v>7100000</v>
      </c>
    </row>
    <row r="136" spans="1:4" ht="15">
      <c r="A136" s="107"/>
      <c r="B136" s="107"/>
      <c r="C136" s="127" t="s">
        <v>536</v>
      </c>
      <c r="D136" s="128">
        <v>4000000</v>
      </c>
    </row>
    <row r="137" spans="1:4" ht="30">
      <c r="A137" s="107"/>
      <c r="B137" s="107"/>
      <c r="C137" s="130" t="s">
        <v>537</v>
      </c>
      <c r="D137" s="128">
        <v>900000</v>
      </c>
    </row>
    <row r="138" spans="1:4" ht="15">
      <c r="A138" s="107"/>
      <c r="B138" s="107"/>
      <c r="C138" s="127" t="s">
        <v>538</v>
      </c>
      <c r="D138" s="128">
        <v>2400000</v>
      </c>
    </row>
    <row r="139" spans="1:4" ht="15">
      <c r="A139" s="107"/>
      <c r="B139" s="107"/>
      <c r="C139" s="130" t="s">
        <v>539</v>
      </c>
      <c r="D139" s="128">
        <v>1500000</v>
      </c>
    </row>
    <row r="140" spans="1:4" ht="15">
      <c r="A140" s="107"/>
      <c r="B140" s="107"/>
      <c r="C140" s="134" t="s">
        <v>540</v>
      </c>
      <c r="D140" s="128">
        <v>860000</v>
      </c>
    </row>
    <row r="141" spans="1:4" ht="15">
      <c r="A141" s="107"/>
      <c r="B141" s="107"/>
      <c r="C141" s="130" t="s">
        <v>541</v>
      </c>
      <c r="D141" s="128">
        <v>3520000</v>
      </c>
    </row>
    <row r="142" spans="1:4" ht="15">
      <c r="A142" s="107"/>
      <c r="B142" s="107"/>
      <c r="C142" s="130" t="s">
        <v>542</v>
      </c>
      <c r="D142" s="128">
        <v>2000000</v>
      </c>
    </row>
    <row r="143" spans="1:4" ht="15">
      <c r="A143" s="107"/>
      <c r="B143" s="107"/>
      <c r="C143" s="130" t="s">
        <v>543</v>
      </c>
      <c r="D143" s="128">
        <v>1500000</v>
      </c>
    </row>
    <row r="144" spans="1:4" ht="15">
      <c r="A144" s="107"/>
      <c r="B144" s="107"/>
      <c r="C144" s="130" t="s">
        <v>544</v>
      </c>
      <c r="D144" s="128">
        <v>20000000</v>
      </c>
    </row>
    <row r="145" spans="1:4" ht="15">
      <c r="A145" s="107"/>
      <c r="B145" s="107"/>
      <c r="C145" s="130" t="s">
        <v>545</v>
      </c>
      <c r="D145" s="128">
        <v>16000000</v>
      </c>
    </row>
    <row r="146" spans="1:4" ht="15">
      <c r="A146" s="107"/>
      <c r="B146" s="107"/>
      <c r="C146" s="134" t="s">
        <v>546</v>
      </c>
      <c r="D146" s="128">
        <v>480000</v>
      </c>
    </row>
    <row r="147" spans="1:4" ht="15">
      <c r="A147" s="107"/>
      <c r="B147" s="107"/>
      <c r="C147" s="135" t="s">
        <v>452</v>
      </c>
      <c r="D147" s="129">
        <f>SUM(D134:D146)</f>
        <v>80160000</v>
      </c>
    </row>
    <row r="148" spans="1:4" ht="15">
      <c r="A148" s="107"/>
      <c r="B148" s="107"/>
      <c r="C148" s="191" t="s">
        <v>552</v>
      </c>
      <c r="D148" s="191"/>
    </row>
    <row r="149" spans="1:4" ht="15">
      <c r="A149" s="107"/>
      <c r="B149" s="107"/>
      <c r="C149" s="130" t="s">
        <v>553</v>
      </c>
      <c r="D149" s="128">
        <v>80000000</v>
      </c>
    </row>
    <row r="150" spans="1:4" ht="15" customHeight="1">
      <c r="A150" s="107"/>
      <c r="B150" s="107"/>
      <c r="C150" s="134" t="s">
        <v>554</v>
      </c>
      <c r="D150" s="128">
        <v>9050000</v>
      </c>
    </row>
    <row r="151" spans="1:4" ht="15">
      <c r="A151" s="107"/>
      <c r="B151" s="107"/>
      <c r="C151" s="130" t="s">
        <v>555</v>
      </c>
      <c r="D151" s="128">
        <v>10800000</v>
      </c>
    </row>
    <row r="152" spans="1:4" ht="30">
      <c r="A152" s="107"/>
      <c r="B152" s="107"/>
      <c r="C152" s="130" t="s">
        <v>556</v>
      </c>
      <c r="D152" s="128">
        <v>4800000</v>
      </c>
    </row>
    <row r="153" spans="1:4" ht="30">
      <c r="A153" s="107"/>
      <c r="B153" s="107"/>
      <c r="C153" s="130" t="s">
        <v>557</v>
      </c>
      <c r="D153" s="128">
        <v>33600000</v>
      </c>
    </row>
    <row r="154" spans="1:4" ht="15">
      <c r="A154" s="107"/>
      <c r="B154" s="107"/>
      <c r="C154" s="131" t="s">
        <v>452</v>
      </c>
      <c r="D154" s="129">
        <f>SUM(D149:D153)</f>
        <v>138250000</v>
      </c>
    </row>
    <row r="155" spans="1:4" ht="15">
      <c r="A155" s="107"/>
      <c r="B155" s="107"/>
      <c r="C155" s="131" t="s">
        <v>558</v>
      </c>
      <c r="D155" s="129">
        <f>D119+D132+D147+D154</f>
        <v>554522000</v>
      </c>
    </row>
    <row r="156" spans="1:4" ht="15">
      <c r="A156" s="107"/>
      <c r="B156" s="136" t="s">
        <v>580</v>
      </c>
      <c r="C156" s="137"/>
      <c r="D156" s="137"/>
    </row>
    <row r="157" spans="1:4" ht="15">
      <c r="A157" s="107"/>
      <c r="B157" s="107"/>
      <c r="C157" s="130" t="s">
        <v>571</v>
      </c>
      <c r="D157" s="128">
        <v>147400000</v>
      </c>
    </row>
    <row r="158" spans="1:4" ht="15">
      <c r="A158" s="107"/>
      <c r="B158" s="107"/>
      <c r="C158" s="130" t="s">
        <v>572</v>
      </c>
      <c r="D158" s="128">
        <v>9000000</v>
      </c>
    </row>
    <row r="159" spans="1:4" ht="15">
      <c r="A159" s="107"/>
      <c r="B159" s="107"/>
      <c r="C159" s="130" t="s">
        <v>573</v>
      </c>
      <c r="D159" s="128">
        <v>38600000</v>
      </c>
    </row>
    <row r="160" spans="1:4" ht="15">
      <c r="A160" s="107"/>
      <c r="B160" s="107"/>
      <c r="C160" s="130" t="s">
        <v>574</v>
      </c>
      <c r="D160" s="128">
        <v>25000000</v>
      </c>
    </row>
    <row r="161" spans="1:4" ht="15">
      <c r="A161" s="107"/>
      <c r="B161" s="107"/>
      <c r="C161" s="132" t="s">
        <v>503</v>
      </c>
      <c r="D161" s="133">
        <v>70000000</v>
      </c>
    </row>
    <row r="162" spans="1:4" ht="15">
      <c r="A162" s="107"/>
      <c r="B162" s="107"/>
      <c r="C162" s="134" t="s">
        <v>530</v>
      </c>
      <c r="D162" s="133">
        <v>15000000</v>
      </c>
    </row>
    <row r="163" spans="1:4" ht="15">
      <c r="A163" s="107"/>
      <c r="B163" s="107"/>
      <c r="C163" s="134" t="s">
        <v>531</v>
      </c>
      <c r="D163" s="133">
        <v>4000000</v>
      </c>
    </row>
    <row r="164" spans="1:4" ht="15">
      <c r="A164" s="107"/>
      <c r="B164" s="107"/>
      <c r="C164" s="134" t="s">
        <v>532</v>
      </c>
      <c r="D164" s="133">
        <v>11000000</v>
      </c>
    </row>
    <row r="165" spans="1:4" ht="15">
      <c r="A165" s="107"/>
      <c r="B165" s="107"/>
      <c r="C165" s="126" t="s">
        <v>581</v>
      </c>
      <c r="D165" s="129">
        <f>SUM(D157:D164)</f>
        <v>320000000</v>
      </c>
    </row>
    <row r="166" spans="1:4" ht="16.5" customHeight="1">
      <c r="A166" s="107"/>
      <c r="B166" s="191" t="s">
        <v>586</v>
      </c>
      <c r="C166" s="191"/>
      <c r="D166" s="191"/>
    </row>
    <row r="167" spans="1:4" ht="30">
      <c r="A167" s="107"/>
      <c r="B167" s="107"/>
      <c r="C167" s="134" t="s">
        <v>493</v>
      </c>
      <c r="D167" s="128">
        <v>5400000</v>
      </c>
    </row>
    <row r="168" spans="1:4" ht="15">
      <c r="A168" s="107"/>
      <c r="B168" s="107"/>
      <c r="C168" s="130" t="s">
        <v>494</v>
      </c>
      <c r="D168" s="128">
        <v>6500000</v>
      </c>
    </row>
    <row r="169" spans="1:4" ht="15">
      <c r="A169" s="107"/>
      <c r="B169" s="107"/>
      <c r="C169" s="130" t="s">
        <v>495</v>
      </c>
      <c r="D169" s="128">
        <v>4000000</v>
      </c>
    </row>
    <row r="170" spans="1:4" ht="15">
      <c r="A170" s="107"/>
      <c r="B170" s="107"/>
      <c r="C170" s="130" t="s">
        <v>496</v>
      </c>
      <c r="D170" s="128">
        <v>12000000</v>
      </c>
    </row>
    <row r="171" spans="1:4" ht="15">
      <c r="A171" s="107"/>
      <c r="B171" s="107"/>
      <c r="C171" s="130" t="s">
        <v>497</v>
      </c>
      <c r="D171" s="128">
        <v>6000000</v>
      </c>
    </row>
    <row r="172" spans="1:4" ht="30">
      <c r="A172" s="107"/>
      <c r="B172" s="107"/>
      <c r="C172" s="130" t="s">
        <v>498</v>
      </c>
      <c r="D172" s="128">
        <v>1800000</v>
      </c>
    </row>
    <row r="173" spans="1:4" ht="15">
      <c r="A173" s="107"/>
      <c r="B173" s="107"/>
      <c r="C173" s="130" t="s">
        <v>499</v>
      </c>
      <c r="D173" s="128">
        <v>16300000</v>
      </c>
    </row>
    <row r="174" spans="1:4" ht="15">
      <c r="A174" s="107"/>
      <c r="B174" s="107"/>
      <c r="C174" s="130" t="s">
        <v>500</v>
      </c>
      <c r="D174" s="128">
        <v>18000000</v>
      </c>
    </row>
    <row r="175" spans="1:4" ht="15">
      <c r="A175" s="107"/>
      <c r="B175" s="107"/>
      <c r="C175" s="130" t="s">
        <v>501</v>
      </c>
      <c r="D175" s="128">
        <v>2000000</v>
      </c>
    </row>
    <row r="176" spans="1:4" ht="30">
      <c r="A176" s="107"/>
      <c r="B176" s="107"/>
      <c r="C176" s="130" t="s">
        <v>502</v>
      </c>
      <c r="D176" s="128">
        <v>24000000</v>
      </c>
    </row>
    <row r="177" spans="1:4" ht="15">
      <c r="A177" s="107"/>
      <c r="B177" s="107"/>
      <c r="C177" s="126" t="s">
        <v>387</v>
      </c>
      <c r="D177" s="129">
        <f>SUM(D167:D176)</f>
        <v>96000000</v>
      </c>
    </row>
    <row r="178" spans="1:4" ht="15">
      <c r="A178" s="107"/>
      <c r="B178" s="107"/>
      <c r="C178" s="191" t="s">
        <v>582</v>
      </c>
      <c r="D178" s="191"/>
    </row>
    <row r="179" spans="1:4" ht="30">
      <c r="A179" s="107"/>
      <c r="B179" s="107"/>
      <c r="C179" s="130" t="s">
        <v>514</v>
      </c>
      <c r="D179" s="128">
        <v>18000000</v>
      </c>
    </row>
    <row r="180" spans="1:4" ht="15">
      <c r="A180" s="107"/>
      <c r="B180" s="107"/>
      <c r="C180" s="130" t="s">
        <v>515</v>
      </c>
      <c r="D180" s="128">
        <v>2400000</v>
      </c>
    </row>
    <row r="181" spans="1:4" ht="15">
      <c r="A181" s="107"/>
      <c r="B181" s="107"/>
      <c r="C181" s="130" t="s">
        <v>516</v>
      </c>
      <c r="D181" s="128">
        <v>14000000</v>
      </c>
    </row>
    <row r="182" spans="1:4" ht="15">
      <c r="A182" s="107"/>
      <c r="B182" s="107"/>
      <c r="C182" s="130" t="s">
        <v>517</v>
      </c>
      <c r="D182" s="128">
        <v>12000000</v>
      </c>
    </row>
    <row r="183" spans="1:4" ht="15">
      <c r="A183" s="107"/>
      <c r="B183" s="107"/>
      <c r="C183" s="130" t="s">
        <v>518</v>
      </c>
      <c r="D183" s="128">
        <v>20000000</v>
      </c>
    </row>
    <row r="184" spans="1:4" ht="15">
      <c r="A184" s="107"/>
      <c r="B184" s="107"/>
      <c r="C184" s="127" t="s">
        <v>519</v>
      </c>
      <c r="D184" s="128">
        <v>4000000</v>
      </c>
    </row>
    <row r="185" spans="1:4" ht="15">
      <c r="A185" s="107"/>
      <c r="B185" s="107"/>
      <c r="C185" s="130" t="s">
        <v>520</v>
      </c>
      <c r="D185" s="128">
        <v>6000000</v>
      </c>
    </row>
    <row r="186" spans="1:4" ht="15">
      <c r="A186" s="107"/>
      <c r="B186" s="107"/>
      <c r="C186" s="130" t="s">
        <v>521</v>
      </c>
      <c r="D186" s="128">
        <v>500000</v>
      </c>
    </row>
    <row r="187" spans="1:4" ht="30">
      <c r="A187" s="107"/>
      <c r="B187" s="107"/>
      <c r="C187" s="130" t="s">
        <v>522</v>
      </c>
      <c r="D187" s="128">
        <v>22000000</v>
      </c>
    </row>
    <row r="188" spans="1:4" ht="15">
      <c r="A188" s="107"/>
      <c r="B188" s="107"/>
      <c r="C188" s="130" t="s">
        <v>523</v>
      </c>
      <c r="D188" s="128">
        <v>600000</v>
      </c>
    </row>
    <row r="189" spans="1:4" ht="15">
      <c r="A189" s="107"/>
      <c r="B189" s="107"/>
      <c r="C189" s="130" t="s">
        <v>524</v>
      </c>
      <c r="D189" s="128">
        <v>800000</v>
      </c>
    </row>
    <row r="190" spans="1:4" ht="15">
      <c r="A190" s="107"/>
      <c r="B190" s="107"/>
      <c r="C190" s="130" t="s">
        <v>525</v>
      </c>
      <c r="D190" s="128">
        <v>3000000</v>
      </c>
    </row>
    <row r="191" spans="1:4" ht="15">
      <c r="A191" s="107"/>
      <c r="B191" s="107"/>
      <c r="C191" s="127" t="s">
        <v>526</v>
      </c>
      <c r="D191" s="128">
        <v>8000000</v>
      </c>
    </row>
    <row r="192" spans="1:4" ht="30">
      <c r="A192" s="107"/>
      <c r="B192" s="107"/>
      <c r="C192" s="130" t="s">
        <v>527</v>
      </c>
      <c r="D192" s="128">
        <v>70000000</v>
      </c>
    </row>
    <row r="193" spans="1:4" ht="15">
      <c r="A193" s="107"/>
      <c r="B193" s="107"/>
      <c r="C193" s="130" t="s">
        <v>528</v>
      </c>
      <c r="D193" s="128">
        <v>80000000</v>
      </c>
    </row>
    <row r="194" spans="1:4" ht="15">
      <c r="A194" s="107"/>
      <c r="B194" s="107"/>
      <c r="C194" s="130" t="s">
        <v>529</v>
      </c>
      <c r="D194" s="128">
        <v>18700000</v>
      </c>
    </row>
    <row r="195" spans="1:4" ht="15">
      <c r="A195" s="107"/>
      <c r="B195" s="107"/>
      <c r="C195" s="131" t="s">
        <v>452</v>
      </c>
      <c r="D195" s="129">
        <f>SUM(D179:D194)</f>
        <v>280000000</v>
      </c>
    </row>
    <row r="196" spans="1:4" ht="15">
      <c r="A196" s="107"/>
      <c r="B196" s="107"/>
      <c r="C196" s="191" t="s">
        <v>583</v>
      </c>
      <c r="D196" s="191"/>
    </row>
    <row r="197" spans="1:4" ht="15">
      <c r="A197" s="107"/>
      <c r="B197" s="107"/>
      <c r="C197" s="130" t="s">
        <v>547</v>
      </c>
      <c r="D197" s="128">
        <v>160000000</v>
      </c>
    </row>
    <row r="198" spans="1:4" ht="15">
      <c r="A198" s="107"/>
      <c r="B198" s="107"/>
      <c r="C198" s="130" t="s">
        <v>548</v>
      </c>
      <c r="D198" s="128">
        <v>8000000</v>
      </c>
    </row>
    <row r="199" spans="1:4" ht="15">
      <c r="A199" s="107"/>
      <c r="B199" s="107"/>
      <c r="C199" s="130" t="s">
        <v>549</v>
      </c>
      <c r="D199" s="128">
        <v>16000000</v>
      </c>
    </row>
    <row r="200" spans="1:4" ht="15">
      <c r="A200" s="107"/>
      <c r="B200" s="107"/>
      <c r="C200" s="130" t="s">
        <v>550</v>
      </c>
      <c r="D200" s="128">
        <v>4000000</v>
      </c>
    </row>
    <row r="201" spans="1:4" ht="15">
      <c r="A201" s="107"/>
      <c r="B201" s="107"/>
      <c r="C201" s="130" t="s">
        <v>551</v>
      </c>
      <c r="D201" s="128">
        <v>3200000</v>
      </c>
    </row>
    <row r="202" spans="1:4" ht="15">
      <c r="A202" s="107"/>
      <c r="B202" s="107"/>
      <c r="C202" s="126" t="s">
        <v>387</v>
      </c>
      <c r="D202" s="129">
        <f>SUM(D197:D201)</f>
        <v>191200000</v>
      </c>
    </row>
    <row r="203" spans="1:4" ht="15">
      <c r="A203" s="107"/>
      <c r="B203" s="137"/>
      <c r="C203" s="137" t="s">
        <v>584</v>
      </c>
      <c r="D203" s="137"/>
    </row>
    <row r="204" spans="1:4" ht="15">
      <c r="A204" s="107"/>
      <c r="B204" s="107"/>
      <c r="C204" s="130" t="s">
        <v>559</v>
      </c>
      <c r="D204" s="128">
        <v>100000000</v>
      </c>
    </row>
    <row r="205" spans="1:4" ht="15">
      <c r="A205" s="107"/>
      <c r="B205" s="107"/>
      <c r="C205" s="127" t="s">
        <v>560</v>
      </c>
      <c r="D205" s="128">
        <v>30800000</v>
      </c>
    </row>
    <row r="206" spans="1:4" ht="45">
      <c r="A206" s="107"/>
      <c r="B206" s="107"/>
      <c r="C206" s="134" t="s">
        <v>561</v>
      </c>
      <c r="D206" s="128">
        <v>8000000</v>
      </c>
    </row>
    <row r="207" spans="1:4" ht="30">
      <c r="A207" s="107"/>
      <c r="B207" s="107"/>
      <c r="C207" s="130" t="s">
        <v>562</v>
      </c>
      <c r="D207" s="128">
        <v>8000000</v>
      </c>
    </row>
    <row r="208" spans="1:4" ht="30">
      <c r="A208" s="107"/>
      <c r="B208" s="107"/>
      <c r="C208" s="130" t="s">
        <v>563</v>
      </c>
      <c r="D208" s="128">
        <v>2400000</v>
      </c>
    </row>
    <row r="209" spans="1:4" ht="15">
      <c r="A209" s="107"/>
      <c r="B209" s="107"/>
      <c r="C209" s="127" t="s">
        <v>564</v>
      </c>
      <c r="D209" s="128">
        <v>2400000</v>
      </c>
    </row>
    <row r="210" spans="1:4" ht="30">
      <c r="A210" s="107"/>
      <c r="B210" s="107"/>
      <c r="C210" s="130" t="s">
        <v>565</v>
      </c>
      <c r="D210" s="128">
        <v>4000000</v>
      </c>
    </row>
    <row r="211" spans="1:4" ht="30">
      <c r="A211" s="107"/>
      <c r="B211" s="107"/>
      <c r="C211" s="130" t="s">
        <v>566</v>
      </c>
      <c r="D211" s="128">
        <v>24000000</v>
      </c>
    </row>
    <row r="212" spans="1:4" ht="30">
      <c r="A212" s="107"/>
      <c r="B212" s="107"/>
      <c r="C212" s="130" t="s">
        <v>567</v>
      </c>
      <c r="D212" s="128">
        <v>24000000</v>
      </c>
    </row>
    <row r="213" spans="1:4" ht="15">
      <c r="A213" s="107"/>
      <c r="B213" s="107"/>
      <c r="C213" s="127" t="s">
        <v>568</v>
      </c>
      <c r="D213" s="128">
        <v>9000000</v>
      </c>
    </row>
    <row r="214" spans="1:4" ht="30">
      <c r="A214" s="107"/>
      <c r="B214" s="107"/>
      <c r="C214" s="130" t="s">
        <v>569</v>
      </c>
      <c r="D214" s="128">
        <v>6750000</v>
      </c>
    </row>
    <row r="215" spans="1:4" ht="15">
      <c r="A215" s="107"/>
      <c r="B215" s="107"/>
      <c r="C215" s="130" t="s">
        <v>570</v>
      </c>
      <c r="D215" s="128">
        <v>28800000</v>
      </c>
    </row>
    <row r="216" spans="1:4" ht="15">
      <c r="A216" s="107"/>
      <c r="B216" s="107"/>
      <c r="C216" s="126" t="s">
        <v>387</v>
      </c>
      <c r="D216" s="129">
        <f>SUM(D204:D215)</f>
        <v>248150000</v>
      </c>
    </row>
    <row r="217" spans="1:4" ht="15">
      <c r="A217" s="107"/>
      <c r="B217" s="107"/>
      <c r="C217" s="126" t="s">
        <v>585</v>
      </c>
      <c r="D217" s="129">
        <f>D177+D195+D202+D216</f>
        <v>815350000</v>
      </c>
    </row>
    <row r="218" spans="1:4" ht="15">
      <c r="A218" s="107">
        <v>25</v>
      </c>
      <c r="B218" s="192" t="s">
        <v>594</v>
      </c>
      <c r="C218" s="193"/>
      <c r="D218" s="138"/>
    </row>
    <row r="219" spans="1:4" ht="30">
      <c r="A219" s="107"/>
      <c r="B219" s="106"/>
      <c r="C219" s="130" t="s">
        <v>587</v>
      </c>
      <c r="D219" s="139">
        <v>1200000</v>
      </c>
    </row>
    <row r="220" spans="1:4" ht="30">
      <c r="A220" s="107"/>
      <c r="B220" s="106"/>
      <c r="C220" s="130" t="s">
        <v>588</v>
      </c>
      <c r="D220" s="139">
        <v>900000</v>
      </c>
    </row>
    <row r="221" spans="1:4" ht="30">
      <c r="A221" s="107"/>
      <c r="B221" s="106"/>
      <c r="C221" s="130" t="s">
        <v>589</v>
      </c>
      <c r="D221" s="139">
        <v>1600000</v>
      </c>
    </row>
    <row r="222" spans="1:4" ht="30">
      <c r="A222" s="107"/>
      <c r="B222" s="106"/>
      <c r="C222" s="130" t="s">
        <v>590</v>
      </c>
      <c r="D222" s="139">
        <v>2300000</v>
      </c>
    </row>
    <row r="223" spans="1:4" ht="30">
      <c r="A223" s="107"/>
      <c r="B223" s="106"/>
      <c r="C223" s="130" t="s">
        <v>591</v>
      </c>
      <c r="D223" s="139">
        <v>3400000</v>
      </c>
    </row>
    <row r="224" spans="1:4" ht="30">
      <c r="A224" s="107"/>
      <c r="B224" s="106"/>
      <c r="C224" s="130" t="s">
        <v>592</v>
      </c>
      <c r="D224" s="139">
        <v>5867000</v>
      </c>
    </row>
    <row r="225" spans="1:4" ht="15">
      <c r="A225" s="107"/>
      <c r="B225" s="106"/>
      <c r="C225" s="131" t="s">
        <v>593</v>
      </c>
      <c r="D225" s="140">
        <f>SUM(D219:D224)</f>
        <v>15267000</v>
      </c>
    </row>
    <row r="226" spans="1:4" ht="30">
      <c r="A226" s="107"/>
      <c r="B226" s="107"/>
      <c r="C226" s="144" t="s">
        <v>608</v>
      </c>
      <c r="D226" s="145">
        <v>7860000</v>
      </c>
    </row>
    <row r="227" spans="1:4" ht="30">
      <c r="A227" s="107"/>
      <c r="B227" s="107"/>
      <c r="C227" s="144" t="s">
        <v>607</v>
      </c>
      <c r="D227" s="145">
        <v>9640000</v>
      </c>
    </row>
    <row r="228" spans="1:4" ht="45">
      <c r="A228" s="107"/>
      <c r="B228" s="107"/>
      <c r="C228" s="144" t="s">
        <v>606</v>
      </c>
      <c r="D228" s="144">
        <v>0</v>
      </c>
    </row>
    <row r="229" spans="1:4" ht="30">
      <c r="A229" s="107"/>
      <c r="B229" s="107"/>
      <c r="C229" s="144" t="s">
        <v>605</v>
      </c>
      <c r="D229" s="145">
        <v>12500000</v>
      </c>
    </row>
    <row r="230" spans="1:4" ht="30">
      <c r="A230" s="107"/>
      <c r="B230" s="107"/>
      <c r="C230" s="144" t="s">
        <v>604</v>
      </c>
      <c r="D230" s="145">
        <v>5000000</v>
      </c>
    </row>
    <row r="231" spans="1:4" ht="30">
      <c r="A231" s="107"/>
      <c r="B231" s="107"/>
      <c r="C231" s="144" t="s">
        <v>603</v>
      </c>
      <c r="D231" s="145">
        <v>10000000</v>
      </c>
    </row>
    <row r="232" spans="1:4" ht="30">
      <c r="A232" s="107"/>
      <c r="B232" s="107"/>
      <c r="C232" s="144" t="s">
        <v>602</v>
      </c>
      <c r="D232" s="145">
        <v>2440000</v>
      </c>
    </row>
    <row r="233" spans="1:4" ht="45">
      <c r="A233" s="107"/>
      <c r="B233" s="107"/>
      <c r="C233" s="144" t="s">
        <v>601</v>
      </c>
      <c r="D233" s="145">
        <v>2560000</v>
      </c>
    </row>
    <row r="234" spans="1:4" ht="15">
      <c r="A234" s="107"/>
      <c r="B234" s="107"/>
      <c r="C234" s="143" t="s">
        <v>579</v>
      </c>
      <c r="D234" s="141">
        <f>SUM(D226:D233)</f>
        <v>50000000</v>
      </c>
    </row>
    <row r="235" spans="1:4" ht="15">
      <c r="A235" s="107"/>
      <c r="B235" s="107"/>
      <c r="C235" s="144"/>
      <c r="D235" s="144"/>
    </row>
    <row r="236" spans="1:4" ht="16.5" customHeight="1">
      <c r="A236" s="107"/>
      <c r="B236" s="194" t="s">
        <v>609</v>
      </c>
      <c r="C236" s="195"/>
      <c r="D236" s="196"/>
    </row>
    <row r="237" spans="1:4" ht="75">
      <c r="A237" s="107">
        <v>27</v>
      </c>
      <c r="B237" s="107" t="s">
        <v>463</v>
      </c>
      <c r="C237" s="146" t="s">
        <v>600</v>
      </c>
      <c r="D237" s="145">
        <v>1500000</v>
      </c>
    </row>
    <row r="238" spans="1:4" ht="60">
      <c r="A238" s="107"/>
      <c r="B238" s="107"/>
      <c r="C238" s="144" t="s">
        <v>599</v>
      </c>
      <c r="D238" s="145">
        <v>1808000</v>
      </c>
    </row>
    <row r="239" spans="1:4" ht="45">
      <c r="A239" s="107"/>
      <c r="B239" s="107"/>
      <c r="C239" s="144" t="s">
        <v>598</v>
      </c>
      <c r="D239" s="145">
        <v>692000</v>
      </c>
    </row>
    <row r="240" spans="1:4" ht="30">
      <c r="A240" s="107"/>
      <c r="B240" s="107"/>
      <c r="C240" s="144" t="s">
        <v>597</v>
      </c>
      <c r="D240" s="144">
        <v>0</v>
      </c>
    </row>
    <row r="241" spans="1:4" ht="15">
      <c r="A241" s="107"/>
      <c r="B241" s="107"/>
      <c r="C241" s="143" t="s">
        <v>579</v>
      </c>
      <c r="D241" s="141">
        <f>SUM(D237:D240)</f>
        <v>4000000</v>
      </c>
    </row>
    <row r="242" spans="1:4" ht="15">
      <c r="A242" s="107"/>
      <c r="B242" s="107"/>
      <c r="C242" s="142" t="s">
        <v>596</v>
      </c>
      <c r="D242" s="141">
        <f>D241+D234</f>
        <v>54000000</v>
      </c>
    </row>
  </sheetData>
  <sheetProtection/>
  <mergeCells count="18">
    <mergeCell ref="B2:C2"/>
    <mergeCell ref="B6:C6"/>
    <mergeCell ref="C58:C60"/>
    <mergeCell ref="A67:A69"/>
    <mergeCell ref="B71:D71"/>
    <mergeCell ref="A82:A83"/>
    <mergeCell ref="B86:D86"/>
    <mergeCell ref="B95:D95"/>
    <mergeCell ref="B102:D102"/>
    <mergeCell ref="B105:D105"/>
    <mergeCell ref="C120:D120"/>
    <mergeCell ref="C133:D133"/>
    <mergeCell ref="C148:D148"/>
    <mergeCell ref="B166:D166"/>
    <mergeCell ref="C178:D178"/>
    <mergeCell ref="C196:D196"/>
    <mergeCell ref="B218:C218"/>
    <mergeCell ref="B236:D236"/>
  </mergeCells>
  <printOptions/>
  <pageMargins left="0.7" right="0.7" top="0.75" bottom="0.75" header="0.3" footer="0.3"/>
  <pageSetup horizontalDpi="600" verticalDpi="600" orientation="landscape" r:id="rId1"/>
  <headerFooter>
    <oddFooter>&amp;C&amp;P</oddFooter>
  </headerFooter>
  <rowBreaks count="1" manualBreakCount="1">
    <brk id="13" max="255" man="1"/>
  </rowBreaks>
</worksheet>
</file>

<file path=xl/worksheets/sheet2.xml><?xml version="1.0" encoding="utf-8"?>
<worksheet xmlns="http://schemas.openxmlformats.org/spreadsheetml/2006/main" xmlns:r="http://schemas.openxmlformats.org/officeDocument/2006/relationships">
  <dimension ref="A3:H224"/>
  <sheetViews>
    <sheetView zoomScalePageLayoutView="0" workbookViewId="0" topLeftCell="A206">
      <selection activeCell="C11" sqref="C11"/>
    </sheetView>
  </sheetViews>
  <sheetFormatPr defaultColWidth="9.140625" defaultRowHeight="15"/>
  <cols>
    <col min="1" max="1" width="4.00390625" style="50" customWidth="1"/>
    <col min="2" max="2" width="34.00390625" style="50" customWidth="1"/>
    <col min="3" max="3" width="32.421875" style="50" customWidth="1"/>
    <col min="4" max="4" width="21.421875" style="50" customWidth="1"/>
    <col min="5" max="5" width="20.28125" style="50" customWidth="1"/>
    <col min="6" max="6" width="9.140625" style="50" customWidth="1"/>
    <col min="7" max="7" width="16.8515625" style="50" bestFit="1" customWidth="1"/>
    <col min="8" max="8" width="11.7109375" style="50" bestFit="1" customWidth="1"/>
    <col min="9" max="16384" width="9.00390625" style="50" customWidth="1"/>
  </cols>
  <sheetData>
    <row r="3" spans="1:5" ht="16.5">
      <c r="A3" s="4"/>
      <c r="B3" s="4" t="s">
        <v>221</v>
      </c>
      <c r="C3" s="4"/>
      <c r="D3" s="4"/>
      <c r="E3" s="4"/>
    </row>
    <row r="4" spans="1:5" ht="16.5">
      <c r="A4" s="207">
        <v>1</v>
      </c>
      <c r="B4" s="46"/>
      <c r="C4" s="5" t="s">
        <v>0</v>
      </c>
      <c r="D4" s="5" t="s">
        <v>1</v>
      </c>
      <c r="E4" s="5" t="s">
        <v>17</v>
      </c>
    </row>
    <row r="5" spans="1:5" ht="47.25">
      <c r="A5" s="214"/>
      <c r="B5" s="46" t="s">
        <v>15</v>
      </c>
      <c r="C5" s="46" t="s">
        <v>20</v>
      </c>
      <c r="D5" s="15" t="s">
        <v>3</v>
      </c>
      <c r="E5" s="6">
        <v>3937332.08</v>
      </c>
    </row>
    <row r="6" spans="1:7" ht="16.5">
      <c r="A6" s="208"/>
      <c r="B6" s="5" t="s">
        <v>4</v>
      </c>
      <c r="C6" s="5"/>
      <c r="D6" s="5"/>
      <c r="E6" s="7">
        <f>SUM(E5)</f>
        <v>3937332.08</v>
      </c>
      <c r="G6" s="51">
        <f>E6+E13+E20+E25+E30+E36+E42+E60+E119+E146+E153+E160</f>
        <v>1134800387.49</v>
      </c>
    </row>
    <row r="7" spans="1:5" ht="16.5">
      <c r="A7" s="4"/>
      <c r="B7" s="4"/>
      <c r="C7" s="4"/>
      <c r="D7" s="4"/>
      <c r="E7" s="4"/>
    </row>
    <row r="8" spans="1:5" ht="16.5">
      <c r="A8" s="4"/>
      <c r="B8" s="4"/>
      <c r="C8" s="4"/>
      <c r="D8" s="4"/>
      <c r="E8" s="4"/>
    </row>
    <row r="9" spans="1:5" ht="16.5">
      <c r="A9" s="4"/>
      <c r="B9" s="4" t="s">
        <v>222</v>
      </c>
      <c r="C9" s="4"/>
      <c r="D9" s="4"/>
      <c r="E9" s="4"/>
    </row>
    <row r="10" spans="1:5" ht="16.5">
      <c r="A10" s="207">
        <v>2</v>
      </c>
      <c r="B10" s="5" t="s">
        <v>0</v>
      </c>
      <c r="C10" s="5" t="s">
        <v>5</v>
      </c>
      <c r="D10" s="5" t="s">
        <v>1</v>
      </c>
      <c r="E10" s="5" t="s">
        <v>2</v>
      </c>
    </row>
    <row r="11" spans="1:5" ht="47.25">
      <c r="A11" s="214"/>
      <c r="B11" s="46" t="s">
        <v>41</v>
      </c>
      <c r="C11" s="46" t="s">
        <v>235</v>
      </c>
      <c r="D11" s="16" t="s">
        <v>9</v>
      </c>
      <c r="E11" s="6">
        <v>739998993</v>
      </c>
    </row>
    <row r="12" spans="1:5" ht="31.5">
      <c r="A12" s="214"/>
      <c r="B12" s="46" t="s">
        <v>16</v>
      </c>
      <c r="C12" s="46" t="s">
        <v>236</v>
      </c>
      <c r="D12" s="15" t="s">
        <v>3</v>
      </c>
      <c r="E12" s="6">
        <v>69279475.4</v>
      </c>
    </row>
    <row r="13" spans="1:5" ht="16.5">
      <c r="A13" s="208"/>
      <c r="B13" s="5" t="s">
        <v>4</v>
      </c>
      <c r="C13" s="5"/>
      <c r="D13" s="5"/>
      <c r="E13" s="7">
        <f>SUM(E11:E12)</f>
        <v>809278468.4</v>
      </c>
    </row>
    <row r="14" spans="1:5" ht="16.5">
      <c r="A14" s="4"/>
      <c r="B14" s="4"/>
      <c r="C14" s="4"/>
      <c r="D14" s="4"/>
      <c r="E14" s="4"/>
    </row>
    <row r="15" spans="1:5" ht="16.5">
      <c r="A15" s="4"/>
      <c r="B15" s="4" t="s">
        <v>42</v>
      </c>
      <c r="C15" s="4"/>
      <c r="D15" s="4"/>
      <c r="E15" s="4"/>
    </row>
    <row r="16" spans="1:5" ht="16.5">
      <c r="A16" s="207">
        <v>3</v>
      </c>
      <c r="B16" s="46"/>
      <c r="C16" s="5" t="s">
        <v>0</v>
      </c>
      <c r="D16" s="5" t="s">
        <v>1</v>
      </c>
      <c r="E16" s="5" t="s">
        <v>2</v>
      </c>
    </row>
    <row r="17" spans="1:5" ht="15.75" customHeight="1">
      <c r="A17" s="214"/>
      <c r="B17" s="218" t="s">
        <v>37</v>
      </c>
      <c r="C17" s="46" t="s">
        <v>237</v>
      </c>
      <c r="D17" s="15" t="s">
        <v>3</v>
      </c>
      <c r="E17" s="17">
        <v>20399665.1</v>
      </c>
    </row>
    <row r="18" spans="1:5" ht="16.5">
      <c r="A18" s="214"/>
      <c r="B18" s="219"/>
      <c r="C18" s="46" t="s">
        <v>238</v>
      </c>
      <c r="D18" s="15" t="s">
        <v>39</v>
      </c>
      <c r="E18" s="17">
        <v>1500000</v>
      </c>
    </row>
    <row r="19" spans="1:8" ht="15.75" customHeight="1">
      <c r="A19" s="214"/>
      <c r="B19" s="219"/>
      <c r="C19" s="46" t="s">
        <v>239</v>
      </c>
      <c r="D19" s="15" t="s">
        <v>38</v>
      </c>
      <c r="E19" s="17">
        <v>32000000</v>
      </c>
      <c r="H19" s="52"/>
    </row>
    <row r="20" spans="1:8" ht="16.5">
      <c r="A20" s="208"/>
      <c r="B20" s="5" t="s">
        <v>4</v>
      </c>
      <c r="C20" s="5"/>
      <c r="D20" s="5"/>
      <c r="E20" s="7">
        <f>SUM(E17:E19)</f>
        <v>53899665.1</v>
      </c>
      <c r="H20" s="52"/>
    </row>
    <row r="21" spans="1:8" ht="16.5">
      <c r="A21" s="4"/>
      <c r="B21" s="4"/>
      <c r="C21" s="4"/>
      <c r="D21" s="4"/>
      <c r="E21" s="8"/>
      <c r="H21" s="52"/>
    </row>
    <row r="22" spans="1:8" ht="16.5">
      <c r="A22" s="248">
        <v>4</v>
      </c>
      <c r="B22" s="19" t="s">
        <v>217</v>
      </c>
      <c r="C22" s="16"/>
      <c r="D22" s="16"/>
      <c r="E22" s="16"/>
      <c r="H22" s="53"/>
    </row>
    <row r="23" spans="1:8" ht="31.5" customHeight="1">
      <c r="A23" s="249"/>
      <c r="B23" s="201" t="s">
        <v>216</v>
      </c>
      <c r="C23" s="207" t="s">
        <v>40</v>
      </c>
      <c r="D23" s="202" t="s">
        <v>3</v>
      </c>
      <c r="E23" s="204">
        <v>4259224.920000076</v>
      </c>
      <c r="H23" s="53"/>
    </row>
    <row r="24" spans="1:5" ht="11.25" customHeight="1">
      <c r="A24" s="249"/>
      <c r="B24" s="201"/>
      <c r="C24" s="208"/>
      <c r="D24" s="203"/>
      <c r="E24" s="205"/>
    </row>
    <row r="25" spans="1:5" ht="16.5">
      <c r="A25" s="250"/>
      <c r="B25" s="54" t="s">
        <v>218</v>
      </c>
      <c r="C25" s="16"/>
      <c r="D25" s="16"/>
      <c r="E25" s="55">
        <f>E23</f>
        <v>4259224.920000076</v>
      </c>
    </row>
    <row r="26" spans="1:5" ht="16.5">
      <c r="A26" s="21"/>
      <c r="B26" s="22"/>
      <c r="C26" s="22"/>
      <c r="D26" s="23"/>
      <c r="E26" s="24"/>
    </row>
    <row r="27" spans="1:5" ht="15.75" customHeight="1">
      <c r="A27" s="21"/>
      <c r="B27" s="19" t="s">
        <v>227</v>
      </c>
      <c r="C27" s="16"/>
      <c r="D27" s="16"/>
      <c r="E27" s="16"/>
    </row>
    <row r="28" spans="1:5" ht="16.5">
      <c r="A28" s="21"/>
      <c r="B28" s="201" t="s">
        <v>225</v>
      </c>
      <c r="C28" s="207" t="s">
        <v>286</v>
      </c>
      <c r="D28" s="202" t="s">
        <v>8</v>
      </c>
      <c r="E28" s="204">
        <v>7775139.19</v>
      </c>
    </row>
    <row r="29" spans="1:5" ht="16.5">
      <c r="A29" s="21"/>
      <c r="B29" s="201"/>
      <c r="C29" s="208"/>
      <c r="D29" s="203"/>
      <c r="E29" s="205"/>
    </row>
    <row r="30" spans="1:5" ht="16.5">
      <c r="A30" s="21"/>
      <c r="B30" s="54" t="s">
        <v>218</v>
      </c>
      <c r="C30" s="16"/>
      <c r="D30" s="16"/>
      <c r="E30" s="55">
        <f>E28</f>
        <v>7775139.19</v>
      </c>
    </row>
    <row r="31" spans="1:5" ht="16.5">
      <c r="A31" s="21"/>
      <c r="B31" s="22"/>
      <c r="C31" s="22"/>
      <c r="D31" s="23"/>
      <c r="E31" s="24"/>
    </row>
    <row r="32" spans="1:5" ht="16.5">
      <c r="A32" s="21"/>
      <c r="B32" s="22"/>
      <c r="C32" s="22"/>
      <c r="D32" s="23"/>
      <c r="E32" s="24"/>
    </row>
    <row r="33" spans="1:5" ht="16.5">
      <c r="A33" s="21"/>
      <c r="B33" s="19" t="s">
        <v>226</v>
      </c>
      <c r="C33" s="16"/>
      <c r="D33" s="16"/>
      <c r="E33" s="16"/>
    </row>
    <row r="34" spans="1:5" ht="16.5">
      <c r="A34" s="21"/>
      <c r="B34" s="201" t="s">
        <v>228</v>
      </c>
      <c r="C34" s="220" t="s">
        <v>231</v>
      </c>
      <c r="D34" s="202" t="s">
        <v>6</v>
      </c>
      <c r="E34" s="204">
        <v>35059</v>
      </c>
    </row>
    <row r="35" spans="1:5" ht="16.5">
      <c r="A35" s="21"/>
      <c r="B35" s="201"/>
      <c r="C35" s="221"/>
      <c r="D35" s="203"/>
      <c r="E35" s="205"/>
    </row>
    <row r="36" spans="1:5" ht="16.5">
      <c r="A36" s="21"/>
      <c r="B36" s="54" t="s">
        <v>218</v>
      </c>
      <c r="C36" s="16"/>
      <c r="D36" s="16"/>
      <c r="E36" s="55">
        <f>E34</f>
        <v>35059</v>
      </c>
    </row>
    <row r="37" spans="1:5" ht="16.5">
      <c r="A37" s="21"/>
      <c r="B37" s="22"/>
      <c r="C37" s="22"/>
      <c r="D37" s="23"/>
      <c r="E37" s="24"/>
    </row>
    <row r="38" spans="1:5" ht="16.5">
      <c r="A38" s="21"/>
      <c r="B38" s="22"/>
      <c r="C38" s="22"/>
      <c r="D38" s="23"/>
      <c r="E38" s="24"/>
    </row>
    <row r="39" spans="1:5" ht="16.5">
      <c r="A39" s="21"/>
      <c r="B39" s="19" t="s">
        <v>229</v>
      </c>
      <c r="C39" s="16"/>
      <c r="D39" s="16"/>
      <c r="E39" s="16"/>
    </row>
    <row r="40" spans="1:5" ht="16.5">
      <c r="A40" s="21"/>
      <c r="B40" s="201" t="s">
        <v>289</v>
      </c>
      <c r="C40" s="207" t="s">
        <v>230</v>
      </c>
      <c r="D40" s="202" t="s">
        <v>203</v>
      </c>
      <c r="E40" s="204">
        <v>1299232.9</v>
      </c>
    </row>
    <row r="41" spans="1:5" ht="16.5">
      <c r="A41" s="21"/>
      <c r="B41" s="201"/>
      <c r="C41" s="208"/>
      <c r="D41" s="203"/>
      <c r="E41" s="205"/>
    </row>
    <row r="42" spans="1:5" ht="16.5">
      <c r="A42" s="21"/>
      <c r="B42" s="54" t="s">
        <v>218</v>
      </c>
      <c r="C42" s="16"/>
      <c r="D42" s="16"/>
      <c r="E42" s="55">
        <f>E40</f>
        <v>1299232.9</v>
      </c>
    </row>
    <row r="43" spans="1:5" ht="16.5">
      <c r="A43" s="56"/>
      <c r="B43" s="56"/>
      <c r="C43" s="56"/>
      <c r="D43" s="56"/>
      <c r="E43" s="56"/>
    </row>
    <row r="44" spans="1:5" ht="16.5">
      <c r="A44" s="56"/>
      <c r="B44" s="56"/>
      <c r="C44" s="56"/>
      <c r="D44" s="56"/>
      <c r="E44" s="56"/>
    </row>
    <row r="45" spans="1:5" ht="16.5">
      <c r="A45" s="12"/>
      <c r="B45" s="216" t="s">
        <v>193</v>
      </c>
      <c r="C45" s="216"/>
      <c r="D45" s="216"/>
      <c r="E45" s="216"/>
    </row>
    <row r="46" spans="1:5" ht="16.5">
      <c r="A46" s="207">
        <v>7</v>
      </c>
      <c r="B46" s="5" t="s">
        <v>0</v>
      </c>
      <c r="C46" s="5" t="s">
        <v>5</v>
      </c>
      <c r="D46" s="5" t="s">
        <v>1</v>
      </c>
      <c r="E46" s="5" t="s">
        <v>2</v>
      </c>
    </row>
    <row r="47" spans="1:5" ht="15.75" customHeight="1">
      <c r="A47" s="214"/>
      <c r="B47" s="206" t="s">
        <v>21</v>
      </c>
      <c r="C47" s="46" t="s">
        <v>22</v>
      </c>
      <c r="D47" s="46" t="s">
        <v>10</v>
      </c>
      <c r="E47" s="6">
        <v>2500000</v>
      </c>
    </row>
    <row r="48" spans="1:5" ht="15.75" customHeight="1">
      <c r="A48" s="214"/>
      <c r="B48" s="206"/>
      <c r="C48" s="46" t="s">
        <v>23</v>
      </c>
      <c r="D48" s="46" t="s">
        <v>13</v>
      </c>
      <c r="E48" s="6">
        <v>500000</v>
      </c>
    </row>
    <row r="49" spans="1:5" ht="16.5">
      <c r="A49" s="214"/>
      <c r="B49" s="206"/>
      <c r="C49" s="46" t="s">
        <v>24</v>
      </c>
      <c r="D49" s="46" t="s">
        <v>11</v>
      </c>
      <c r="E49" s="6">
        <v>900000</v>
      </c>
    </row>
    <row r="50" spans="1:5" ht="16.5">
      <c r="A50" s="214"/>
      <c r="B50" s="206"/>
      <c r="C50" s="46" t="s">
        <v>25</v>
      </c>
      <c r="D50" s="46" t="s">
        <v>26</v>
      </c>
      <c r="E50" s="6">
        <v>136496</v>
      </c>
    </row>
    <row r="51" spans="1:5" ht="15.75" customHeight="1">
      <c r="A51" s="208"/>
      <c r="B51" s="11" t="s">
        <v>4</v>
      </c>
      <c r="C51" s="11"/>
      <c r="D51" s="11"/>
      <c r="E51" s="7">
        <f>E50+E49+E48+E47</f>
        <v>4036496</v>
      </c>
    </row>
    <row r="52" spans="1:5" ht="47.25">
      <c r="A52" s="206"/>
      <c r="B52" s="46" t="s">
        <v>27</v>
      </c>
      <c r="C52" s="46" t="s">
        <v>28</v>
      </c>
      <c r="D52" s="46" t="s">
        <v>10</v>
      </c>
      <c r="E52" s="6">
        <v>1000000</v>
      </c>
    </row>
    <row r="53" spans="1:5" ht="15.75" customHeight="1">
      <c r="A53" s="206"/>
      <c r="B53" s="5" t="s">
        <v>4</v>
      </c>
      <c r="C53" s="5"/>
      <c r="D53" s="5"/>
      <c r="E53" s="7">
        <f>E52</f>
        <v>1000000</v>
      </c>
    </row>
    <row r="54" spans="1:5" ht="15.75" customHeight="1">
      <c r="A54" s="211"/>
      <c r="B54" s="207" t="s">
        <v>29</v>
      </c>
      <c r="C54" s="46" t="s">
        <v>30</v>
      </c>
      <c r="D54" s="46" t="s">
        <v>10</v>
      </c>
      <c r="E54" s="6">
        <v>4725000</v>
      </c>
    </row>
    <row r="55" spans="1:5" ht="15.75" customHeight="1">
      <c r="A55" s="212"/>
      <c r="B55" s="214"/>
      <c r="C55" s="46" t="s">
        <v>31</v>
      </c>
      <c r="D55" s="48" t="s">
        <v>32</v>
      </c>
      <c r="E55" s="6">
        <v>700000</v>
      </c>
    </row>
    <row r="56" spans="1:5" ht="15.75" customHeight="1">
      <c r="A56" s="212"/>
      <c r="B56" s="214"/>
      <c r="C56" s="46" t="s">
        <v>33</v>
      </c>
      <c r="D56" s="48" t="s">
        <v>12</v>
      </c>
      <c r="E56" s="6">
        <v>200000</v>
      </c>
    </row>
    <row r="57" spans="1:5" ht="16.5">
      <c r="A57" s="212"/>
      <c r="B57" s="214"/>
      <c r="C57" s="46" t="s">
        <v>34</v>
      </c>
      <c r="D57" s="48" t="s">
        <v>26</v>
      </c>
      <c r="E57" s="6">
        <v>346064</v>
      </c>
    </row>
    <row r="58" spans="1:5" ht="16.5">
      <c r="A58" s="212"/>
      <c r="B58" s="214"/>
      <c r="C58" s="46" t="s">
        <v>35</v>
      </c>
      <c r="D58" s="48" t="s">
        <v>6</v>
      </c>
      <c r="E58" s="6">
        <v>450000</v>
      </c>
    </row>
    <row r="59" spans="1:5" ht="16.5">
      <c r="A59" s="213"/>
      <c r="B59" s="208"/>
      <c r="C59" s="11" t="s">
        <v>36</v>
      </c>
      <c r="D59" s="48"/>
      <c r="E59" s="7">
        <f>E58+E57+E56+E55+E54</f>
        <v>6421064</v>
      </c>
    </row>
    <row r="60" spans="1:5" ht="16.5">
      <c r="A60" s="46"/>
      <c r="B60" s="11" t="s">
        <v>14</v>
      </c>
      <c r="C60" s="11"/>
      <c r="D60" s="11"/>
      <c r="E60" s="7">
        <f>E59+E53+E51</f>
        <v>11457560</v>
      </c>
    </row>
    <row r="61" spans="1:5" ht="16.5">
      <c r="A61" s="21"/>
      <c r="B61" s="25"/>
      <c r="C61" s="25"/>
      <c r="D61" s="25"/>
      <c r="E61" s="24"/>
    </row>
    <row r="62" spans="1:5" ht="16.5">
      <c r="A62" s="57">
        <v>8</v>
      </c>
      <c r="B62" s="13" t="s">
        <v>137</v>
      </c>
      <c r="C62" s="13"/>
      <c r="D62" s="13"/>
      <c r="E62" s="57"/>
    </row>
    <row r="63" spans="1:5" ht="16.5">
      <c r="A63" s="58" t="s">
        <v>47</v>
      </c>
      <c r="B63" s="58" t="s">
        <v>48</v>
      </c>
      <c r="C63" s="58" t="s">
        <v>49</v>
      </c>
      <c r="D63" s="58" t="s">
        <v>50</v>
      </c>
      <c r="E63" s="58" t="s">
        <v>51</v>
      </c>
    </row>
    <row r="64" spans="1:5" ht="31.5">
      <c r="A64" s="59">
        <v>1</v>
      </c>
      <c r="B64" s="49" t="s">
        <v>52</v>
      </c>
      <c r="C64" s="49" t="s">
        <v>53</v>
      </c>
      <c r="D64" s="49" t="s">
        <v>54</v>
      </c>
      <c r="E64" s="60">
        <v>13016600</v>
      </c>
    </row>
    <row r="65" spans="1:5" ht="16.5">
      <c r="A65" s="215">
        <v>2.1</v>
      </c>
      <c r="B65" s="210" t="s">
        <v>55</v>
      </c>
      <c r="C65" s="49" t="s">
        <v>56</v>
      </c>
      <c r="D65" s="49" t="s">
        <v>54</v>
      </c>
      <c r="E65" s="60">
        <v>222000</v>
      </c>
    </row>
    <row r="66" spans="1:5" ht="16.5">
      <c r="A66" s="215"/>
      <c r="B66" s="210"/>
      <c r="C66" s="49" t="s">
        <v>57</v>
      </c>
      <c r="D66" s="49" t="s">
        <v>58</v>
      </c>
      <c r="E66" s="60">
        <v>222000</v>
      </c>
    </row>
    <row r="67" spans="1:5" ht="47.25">
      <c r="A67" s="59">
        <v>2.2</v>
      </c>
      <c r="B67" s="49" t="s">
        <v>59</v>
      </c>
      <c r="C67" s="49" t="s">
        <v>60</v>
      </c>
      <c r="D67" s="49" t="s">
        <v>61</v>
      </c>
      <c r="E67" s="60">
        <v>192400</v>
      </c>
    </row>
    <row r="68" spans="1:5" ht="16.5">
      <c r="A68" s="215">
        <v>2.3</v>
      </c>
      <c r="B68" s="210" t="s">
        <v>62</v>
      </c>
      <c r="C68" s="49" t="s">
        <v>63</v>
      </c>
      <c r="D68" s="49" t="s">
        <v>61</v>
      </c>
      <c r="E68" s="60">
        <v>2094200</v>
      </c>
    </row>
    <row r="69" spans="1:5" ht="16.5">
      <c r="A69" s="215"/>
      <c r="B69" s="210"/>
      <c r="C69" s="49" t="s">
        <v>64</v>
      </c>
      <c r="D69" s="49" t="s">
        <v>6</v>
      </c>
      <c r="E69" s="60">
        <v>111000</v>
      </c>
    </row>
    <row r="70" spans="1:5" ht="16.5">
      <c r="A70" s="215">
        <v>2.4</v>
      </c>
      <c r="B70" s="210" t="s">
        <v>65</v>
      </c>
      <c r="C70" s="49" t="s">
        <v>66</v>
      </c>
      <c r="D70" s="49" t="s">
        <v>61</v>
      </c>
      <c r="E70" s="60">
        <v>2142300</v>
      </c>
    </row>
    <row r="71" spans="1:5" ht="16.5">
      <c r="A71" s="215"/>
      <c r="B71" s="210"/>
      <c r="C71" s="49" t="s">
        <v>67</v>
      </c>
      <c r="D71" s="49" t="s">
        <v>6</v>
      </c>
      <c r="E71" s="60">
        <v>25900</v>
      </c>
    </row>
    <row r="72" spans="1:5" ht="16.5">
      <c r="A72" s="215">
        <v>2.5</v>
      </c>
      <c r="B72" s="210" t="s">
        <v>68</v>
      </c>
      <c r="C72" s="49" t="s">
        <v>69</v>
      </c>
      <c r="D72" s="49" t="s">
        <v>61</v>
      </c>
      <c r="E72" s="60">
        <v>2305100</v>
      </c>
    </row>
    <row r="73" spans="1:5" ht="16.5">
      <c r="A73" s="215"/>
      <c r="B73" s="210"/>
      <c r="C73" s="49" t="s">
        <v>70</v>
      </c>
      <c r="D73" s="49" t="s">
        <v>58</v>
      </c>
      <c r="E73" s="60">
        <v>370000</v>
      </c>
    </row>
    <row r="74" spans="1:5" ht="16.5">
      <c r="A74" s="215"/>
      <c r="B74" s="210"/>
      <c r="C74" s="49" t="s">
        <v>71</v>
      </c>
      <c r="D74" s="49" t="s">
        <v>72</v>
      </c>
      <c r="E74" s="60">
        <v>74000</v>
      </c>
    </row>
    <row r="75" spans="1:5" ht="16.5">
      <c r="A75" s="215"/>
      <c r="B75" s="210"/>
      <c r="C75" s="49" t="s">
        <v>73</v>
      </c>
      <c r="D75" s="49" t="s">
        <v>74</v>
      </c>
      <c r="E75" s="60">
        <v>81400</v>
      </c>
    </row>
    <row r="76" spans="1:5" ht="16.5">
      <c r="A76" s="215">
        <v>2.7</v>
      </c>
      <c r="B76" s="210" t="s">
        <v>75</v>
      </c>
      <c r="C76" s="49" t="s">
        <v>76</v>
      </c>
      <c r="D76" s="49" t="s">
        <v>61</v>
      </c>
      <c r="E76" s="60">
        <v>388500</v>
      </c>
    </row>
    <row r="77" spans="1:5" ht="16.5">
      <c r="A77" s="215"/>
      <c r="B77" s="210"/>
      <c r="C77" s="49" t="s">
        <v>77</v>
      </c>
      <c r="D77" s="49" t="s">
        <v>6</v>
      </c>
      <c r="E77" s="60">
        <v>74000</v>
      </c>
    </row>
    <row r="78" spans="1:5" ht="16.5">
      <c r="A78" s="61"/>
      <c r="B78" s="61"/>
      <c r="C78" s="61"/>
      <c r="D78" s="61"/>
      <c r="E78" s="60">
        <f>SUM(E64:E77)</f>
        <v>21319400</v>
      </c>
    </row>
    <row r="79" spans="1:5" ht="16.5">
      <c r="A79" s="58" t="s">
        <v>47</v>
      </c>
      <c r="B79" s="58" t="s">
        <v>48</v>
      </c>
      <c r="C79" s="58" t="s">
        <v>49</v>
      </c>
      <c r="D79" s="58" t="s">
        <v>50</v>
      </c>
      <c r="E79" s="58" t="s">
        <v>51</v>
      </c>
    </row>
    <row r="80" spans="1:5" ht="16.5">
      <c r="A80" s="215">
        <v>2.12</v>
      </c>
      <c r="B80" s="210" t="s">
        <v>78</v>
      </c>
      <c r="C80" s="49" t="s">
        <v>79</v>
      </c>
      <c r="D80" s="49" t="s">
        <v>61</v>
      </c>
      <c r="E80" s="60">
        <v>192400</v>
      </c>
    </row>
    <row r="81" spans="1:5" ht="16.5">
      <c r="A81" s="215"/>
      <c r="B81" s="210"/>
      <c r="C81" s="49" t="s">
        <v>80</v>
      </c>
      <c r="D81" s="49" t="s">
        <v>81</v>
      </c>
      <c r="E81" s="60">
        <v>29600</v>
      </c>
    </row>
    <row r="82" spans="1:5" ht="31.5">
      <c r="A82" s="49">
        <v>3.3</v>
      </c>
      <c r="B82" s="49" t="s">
        <v>82</v>
      </c>
      <c r="C82" s="49" t="s">
        <v>83</v>
      </c>
      <c r="D82" s="49" t="s">
        <v>84</v>
      </c>
      <c r="E82" s="60">
        <v>840640</v>
      </c>
    </row>
    <row r="83" spans="1:5" ht="16.5">
      <c r="A83" s="215">
        <v>3.5</v>
      </c>
      <c r="B83" s="210" t="s">
        <v>85</v>
      </c>
      <c r="C83" s="49" t="s">
        <v>86</v>
      </c>
      <c r="D83" s="49" t="s">
        <v>84</v>
      </c>
      <c r="E83" s="60">
        <v>799200</v>
      </c>
    </row>
    <row r="84" spans="1:5" ht="18.75" customHeight="1">
      <c r="A84" s="215"/>
      <c r="B84" s="210"/>
      <c r="C84" s="49" t="s">
        <v>87</v>
      </c>
      <c r="D84" s="49" t="s">
        <v>81</v>
      </c>
      <c r="E84" s="60">
        <v>103600</v>
      </c>
    </row>
    <row r="85" spans="1:5" ht="16.5">
      <c r="A85" s="209">
        <v>3.6</v>
      </c>
      <c r="B85" s="210" t="s">
        <v>88</v>
      </c>
      <c r="C85" s="49" t="s">
        <v>89</v>
      </c>
      <c r="D85" s="49" t="s">
        <v>90</v>
      </c>
      <c r="E85" s="60">
        <v>1110000</v>
      </c>
    </row>
    <row r="86" spans="1:5" ht="16.5">
      <c r="A86" s="209"/>
      <c r="B86" s="210"/>
      <c r="C86" s="49" t="s">
        <v>91</v>
      </c>
      <c r="D86" s="49" t="s">
        <v>6</v>
      </c>
      <c r="E86" s="60">
        <v>222000</v>
      </c>
    </row>
    <row r="87" spans="1:5" ht="47.25">
      <c r="A87" s="62">
        <v>3.7</v>
      </c>
      <c r="B87" s="49" t="s">
        <v>92</v>
      </c>
      <c r="C87" s="49" t="s">
        <v>93</v>
      </c>
      <c r="D87" s="49" t="s">
        <v>90</v>
      </c>
      <c r="E87" s="60">
        <v>1539200</v>
      </c>
    </row>
    <row r="88" spans="1:5" ht="16.5">
      <c r="A88" s="61"/>
      <c r="B88" s="61"/>
      <c r="C88" s="61"/>
      <c r="D88" s="61"/>
      <c r="E88" s="60">
        <v>4836640</v>
      </c>
    </row>
    <row r="89" spans="1:5" ht="16.5">
      <c r="A89" s="49"/>
      <c r="B89" s="49"/>
      <c r="C89" s="49"/>
      <c r="D89" s="49"/>
      <c r="E89" s="60">
        <v>0</v>
      </c>
    </row>
    <row r="90" spans="1:5" ht="16.5">
      <c r="A90" s="49"/>
      <c r="B90" s="49"/>
      <c r="C90" s="58" t="s">
        <v>49</v>
      </c>
      <c r="D90" s="49"/>
      <c r="E90" s="60">
        <v>0</v>
      </c>
    </row>
    <row r="91" spans="1:5" ht="16.5">
      <c r="A91" s="58" t="s">
        <v>47</v>
      </c>
      <c r="B91" s="58" t="s">
        <v>48</v>
      </c>
      <c r="C91" s="49"/>
      <c r="D91" s="58" t="s">
        <v>50</v>
      </c>
      <c r="E91" s="58" t="s">
        <v>51</v>
      </c>
    </row>
    <row r="92" spans="1:5" ht="16.5">
      <c r="A92" s="209">
        <v>3.9</v>
      </c>
      <c r="B92" s="210" t="s">
        <v>94</v>
      </c>
      <c r="C92" s="49" t="s">
        <v>95</v>
      </c>
      <c r="D92" s="49" t="s">
        <v>61</v>
      </c>
      <c r="E92" s="60">
        <v>259000</v>
      </c>
    </row>
    <row r="93" spans="1:5" ht="16.5">
      <c r="A93" s="209"/>
      <c r="B93" s="210"/>
      <c r="C93" s="49" t="s">
        <v>96</v>
      </c>
      <c r="D93" s="49" t="s">
        <v>6</v>
      </c>
      <c r="E93" s="60">
        <v>111000</v>
      </c>
    </row>
    <row r="94" spans="1:5" ht="18.75" customHeight="1">
      <c r="A94" s="209">
        <v>4.5</v>
      </c>
      <c r="B94" s="239" t="s">
        <v>97</v>
      </c>
      <c r="C94" s="49" t="s">
        <v>98</v>
      </c>
      <c r="D94" s="49" t="s">
        <v>61</v>
      </c>
      <c r="E94" s="60">
        <v>1709400</v>
      </c>
    </row>
    <row r="95" spans="1:5" ht="16.5">
      <c r="A95" s="209"/>
      <c r="B95" s="239"/>
      <c r="C95" s="49" t="s">
        <v>99</v>
      </c>
      <c r="D95" s="49" t="s">
        <v>6</v>
      </c>
      <c r="E95" s="60">
        <v>92500</v>
      </c>
    </row>
    <row r="96" spans="1:5" ht="16.5">
      <c r="A96" s="209">
        <v>4.6</v>
      </c>
      <c r="B96" s="210" t="s">
        <v>100</v>
      </c>
      <c r="C96" s="49" t="s">
        <v>101</v>
      </c>
      <c r="D96" s="49" t="s">
        <v>61</v>
      </c>
      <c r="E96" s="60">
        <v>1165500</v>
      </c>
    </row>
    <row r="97" spans="1:5" ht="16.5">
      <c r="A97" s="209"/>
      <c r="B97" s="210"/>
      <c r="C97" s="49" t="s">
        <v>102</v>
      </c>
      <c r="D97" s="49" t="s">
        <v>6</v>
      </c>
      <c r="E97" s="60">
        <v>185000</v>
      </c>
    </row>
    <row r="98" spans="1:5" ht="16.5">
      <c r="A98" s="209">
        <v>4.7</v>
      </c>
      <c r="B98" s="210" t="s">
        <v>103</v>
      </c>
      <c r="C98" s="49" t="s">
        <v>104</v>
      </c>
      <c r="D98" s="49" t="s">
        <v>61</v>
      </c>
      <c r="E98" s="60">
        <v>384800</v>
      </c>
    </row>
    <row r="99" spans="1:5" ht="16.5">
      <c r="A99" s="209"/>
      <c r="B99" s="210"/>
      <c r="C99" s="49" t="s">
        <v>105</v>
      </c>
      <c r="D99" s="49" t="s">
        <v>81</v>
      </c>
      <c r="E99" s="60">
        <v>14800</v>
      </c>
    </row>
    <row r="100" spans="1:5" ht="16.5">
      <c r="A100" s="215">
        <v>4.8</v>
      </c>
      <c r="B100" s="210" t="s">
        <v>106</v>
      </c>
      <c r="C100" s="49" t="s">
        <v>107</v>
      </c>
      <c r="D100" s="49" t="s">
        <v>61</v>
      </c>
      <c r="E100" s="60">
        <v>1154400</v>
      </c>
    </row>
    <row r="101" spans="1:5" ht="16.5">
      <c r="A101" s="215"/>
      <c r="B101" s="210"/>
      <c r="C101" s="49" t="s">
        <v>108</v>
      </c>
      <c r="D101" s="49" t="s">
        <v>81</v>
      </c>
      <c r="E101" s="60">
        <v>177600</v>
      </c>
    </row>
    <row r="102" spans="1:5" ht="16.5">
      <c r="A102" s="215" t="s">
        <v>109</v>
      </c>
      <c r="B102" s="210" t="s">
        <v>110</v>
      </c>
      <c r="C102" s="49" t="s">
        <v>111</v>
      </c>
      <c r="D102" s="49" t="s">
        <v>112</v>
      </c>
      <c r="E102" s="60">
        <v>1187574.2</v>
      </c>
    </row>
    <row r="103" spans="1:5" ht="16.5">
      <c r="A103" s="215"/>
      <c r="B103" s="210"/>
      <c r="C103" s="49" t="s">
        <v>113</v>
      </c>
      <c r="D103" s="49" t="s">
        <v>6</v>
      </c>
      <c r="E103" s="60">
        <v>740000</v>
      </c>
    </row>
    <row r="104" spans="1:5" ht="16.5">
      <c r="A104" s="215">
        <v>5.2</v>
      </c>
      <c r="B104" s="210" t="s">
        <v>114</v>
      </c>
      <c r="C104" s="49" t="s">
        <v>115</v>
      </c>
      <c r="D104" s="49" t="s">
        <v>112</v>
      </c>
      <c r="E104" s="60">
        <v>1623106.1099999622</v>
      </c>
    </row>
    <row r="105" spans="1:5" ht="16.5">
      <c r="A105" s="215"/>
      <c r="B105" s="210"/>
      <c r="C105" s="49" t="s">
        <v>116</v>
      </c>
      <c r="D105" s="49" t="s">
        <v>6</v>
      </c>
      <c r="E105" s="60">
        <v>740000</v>
      </c>
    </row>
    <row r="106" spans="1:5" ht="31.5">
      <c r="A106" s="215" t="s">
        <v>117</v>
      </c>
      <c r="B106" s="210" t="s">
        <v>118</v>
      </c>
      <c r="C106" s="49" t="s">
        <v>119</v>
      </c>
      <c r="D106" s="49" t="s">
        <v>120</v>
      </c>
      <c r="E106" s="60">
        <v>74000</v>
      </c>
    </row>
    <row r="107" spans="1:5" ht="16.5">
      <c r="A107" s="215"/>
      <c r="B107" s="210"/>
      <c r="C107" s="49" t="s">
        <v>121</v>
      </c>
      <c r="D107" s="49" t="s">
        <v>122</v>
      </c>
      <c r="E107" s="60">
        <v>1267620</v>
      </c>
    </row>
    <row r="108" spans="1:5" ht="16.5">
      <c r="A108" s="215"/>
      <c r="B108" s="210"/>
      <c r="C108" s="49" t="s">
        <v>123</v>
      </c>
      <c r="D108" s="49" t="s">
        <v>124</v>
      </c>
      <c r="E108" s="60">
        <v>1243200</v>
      </c>
    </row>
    <row r="109" spans="1:5" ht="16.5">
      <c r="A109" s="215">
        <v>6.2</v>
      </c>
      <c r="B109" s="210" t="s">
        <v>125</v>
      </c>
      <c r="C109" s="49" t="s">
        <v>126</v>
      </c>
      <c r="D109" s="49" t="s">
        <v>127</v>
      </c>
      <c r="E109" s="60">
        <v>1956594.04</v>
      </c>
    </row>
    <row r="110" spans="1:5" ht="16.5">
      <c r="A110" s="215"/>
      <c r="B110" s="210"/>
      <c r="C110" s="49" t="s">
        <v>128</v>
      </c>
      <c r="D110" s="49" t="s">
        <v>129</v>
      </c>
      <c r="E110" s="60">
        <v>259000</v>
      </c>
    </row>
    <row r="111" spans="1:5" ht="27" customHeight="1">
      <c r="A111" s="222" t="s">
        <v>130</v>
      </c>
      <c r="B111" s="223"/>
      <c r="C111" s="223"/>
      <c r="D111" s="224"/>
      <c r="E111" s="60">
        <f>SUM(E92:E110)</f>
        <v>14345094.34999996</v>
      </c>
    </row>
    <row r="112" spans="1:5" ht="16.5">
      <c r="A112" s="49"/>
      <c r="B112" s="49"/>
      <c r="C112" s="49"/>
      <c r="D112" s="49"/>
      <c r="E112" s="60">
        <v>0</v>
      </c>
    </row>
    <row r="113" spans="1:5" ht="16.5">
      <c r="A113" s="58" t="s">
        <v>47</v>
      </c>
      <c r="B113" s="58" t="s">
        <v>48</v>
      </c>
      <c r="C113" s="58" t="s">
        <v>49</v>
      </c>
      <c r="D113" s="58" t="s">
        <v>50</v>
      </c>
      <c r="E113" s="58" t="s">
        <v>51</v>
      </c>
    </row>
    <row r="114" spans="1:5" ht="16.5">
      <c r="A114" s="215">
        <v>6.3</v>
      </c>
      <c r="B114" s="210" t="s">
        <v>131</v>
      </c>
      <c r="C114" s="49" t="s">
        <v>132</v>
      </c>
      <c r="D114" s="49" t="s">
        <v>81</v>
      </c>
      <c r="E114" s="60">
        <v>1332000</v>
      </c>
    </row>
    <row r="115" spans="1:5" ht="16.5">
      <c r="A115" s="215"/>
      <c r="B115" s="210"/>
      <c r="C115" s="49" t="s">
        <v>53</v>
      </c>
      <c r="D115" s="49" t="s">
        <v>133</v>
      </c>
      <c r="E115" s="60">
        <v>1332000</v>
      </c>
    </row>
    <row r="116" spans="1:5" ht="16.5">
      <c r="A116" s="215">
        <v>6.4</v>
      </c>
      <c r="B116" s="210" t="s">
        <v>134</v>
      </c>
      <c r="C116" s="49" t="s">
        <v>135</v>
      </c>
      <c r="D116" s="49" t="s">
        <v>61</v>
      </c>
      <c r="E116" s="60">
        <v>266400</v>
      </c>
    </row>
    <row r="117" spans="1:5" ht="18.75" customHeight="1">
      <c r="A117" s="215"/>
      <c r="B117" s="210"/>
      <c r="C117" s="49" t="s">
        <v>136</v>
      </c>
      <c r="D117" s="49" t="s">
        <v>81</v>
      </c>
      <c r="E117" s="60">
        <v>37000</v>
      </c>
    </row>
    <row r="118" spans="1:5" ht="16.5">
      <c r="A118" s="61"/>
      <c r="B118" s="61"/>
      <c r="C118" s="61"/>
      <c r="D118" s="61"/>
      <c r="E118" s="60">
        <f>SUM(E114:E117)</f>
        <v>2967400</v>
      </c>
    </row>
    <row r="119" spans="1:5" ht="16.5">
      <c r="A119" s="61"/>
      <c r="B119" s="63" t="s">
        <v>220</v>
      </c>
      <c r="C119" s="61"/>
      <c r="D119" s="61"/>
      <c r="E119" s="64">
        <f>E118+E111+E88+E78</f>
        <v>43468534.349999964</v>
      </c>
    </row>
    <row r="120" spans="1:5" ht="16.5">
      <c r="A120" s="56"/>
      <c r="B120" s="56"/>
      <c r="C120" s="56"/>
      <c r="D120" s="56"/>
      <c r="E120" s="56"/>
    </row>
    <row r="121" spans="1:5" ht="16.5">
      <c r="A121" s="56"/>
      <c r="B121" s="56"/>
      <c r="C121" s="56"/>
      <c r="D121" s="56"/>
      <c r="E121" s="56"/>
    </row>
    <row r="122" spans="1:5" ht="16.5">
      <c r="A122" s="56">
        <v>9</v>
      </c>
      <c r="B122" s="236" t="s">
        <v>219</v>
      </c>
      <c r="C122" s="237"/>
      <c r="D122" s="237"/>
      <c r="E122" s="238"/>
    </row>
    <row r="123" spans="1:5" ht="16.5">
      <c r="A123" s="56"/>
      <c r="B123" s="19" t="s">
        <v>0</v>
      </c>
      <c r="C123" s="19" t="s">
        <v>143</v>
      </c>
      <c r="D123" s="19" t="s">
        <v>141</v>
      </c>
      <c r="E123" s="19" t="s">
        <v>142</v>
      </c>
    </row>
    <row r="124" spans="1:5" ht="18.75" customHeight="1">
      <c r="A124" s="56"/>
      <c r="B124" s="65" t="s">
        <v>287</v>
      </c>
      <c r="C124" s="14" t="s">
        <v>183</v>
      </c>
      <c r="D124" s="47" t="s">
        <v>144</v>
      </c>
      <c r="E124" s="66">
        <v>20000000</v>
      </c>
    </row>
    <row r="125" spans="1:5" ht="18.75" customHeight="1">
      <c r="A125" s="56"/>
      <c r="B125" s="65" t="s">
        <v>288</v>
      </c>
      <c r="C125" s="3" t="s">
        <v>146</v>
      </c>
      <c r="D125" s="65" t="s">
        <v>145</v>
      </c>
      <c r="E125" s="67">
        <v>18000000</v>
      </c>
    </row>
    <row r="126" spans="1:5" ht="31.5">
      <c r="A126" s="56"/>
      <c r="B126" s="65" t="s">
        <v>147</v>
      </c>
      <c r="C126" s="3" t="s">
        <v>184</v>
      </c>
      <c r="D126" s="65" t="s">
        <v>61</v>
      </c>
      <c r="E126" s="67">
        <v>2400000</v>
      </c>
    </row>
    <row r="127" spans="1:5" ht="31.5">
      <c r="A127" s="56"/>
      <c r="B127" s="65" t="s">
        <v>148</v>
      </c>
      <c r="C127" s="3" t="s">
        <v>185</v>
      </c>
      <c r="D127" s="65" t="s">
        <v>149</v>
      </c>
      <c r="E127" s="67">
        <v>20000000</v>
      </c>
    </row>
    <row r="128" spans="1:5" ht="31.5">
      <c r="A128" s="56"/>
      <c r="B128" s="65" t="s">
        <v>150</v>
      </c>
      <c r="C128" s="3" t="s">
        <v>151</v>
      </c>
      <c r="D128" s="65" t="s">
        <v>61</v>
      </c>
      <c r="E128" s="67">
        <v>3000000</v>
      </c>
    </row>
    <row r="129" spans="1:5" ht="31.5">
      <c r="A129" s="56"/>
      <c r="B129" s="65" t="s">
        <v>152</v>
      </c>
      <c r="C129" s="68" t="s">
        <v>175</v>
      </c>
      <c r="D129" s="47" t="s">
        <v>61</v>
      </c>
      <c r="E129" s="67">
        <v>2880000</v>
      </c>
    </row>
    <row r="130" spans="1:5" ht="31.5">
      <c r="A130" s="56"/>
      <c r="B130" s="65" t="s">
        <v>153</v>
      </c>
      <c r="C130" s="68" t="s">
        <v>176</v>
      </c>
      <c r="D130" s="47" t="s">
        <v>61</v>
      </c>
      <c r="E130" s="67">
        <v>8000000</v>
      </c>
    </row>
    <row r="131" spans="1:5" ht="47.25">
      <c r="A131" s="56"/>
      <c r="B131" s="46" t="s">
        <v>154</v>
      </c>
      <c r="C131" s="47" t="s">
        <v>177</v>
      </c>
      <c r="D131" s="65" t="s">
        <v>38</v>
      </c>
      <c r="E131" s="69">
        <v>20000000</v>
      </c>
    </row>
    <row r="132" spans="1:5" ht="47.25">
      <c r="A132" s="56"/>
      <c r="B132" s="46" t="s">
        <v>155</v>
      </c>
      <c r="C132" s="47" t="s">
        <v>178</v>
      </c>
      <c r="D132" s="65" t="s">
        <v>11</v>
      </c>
      <c r="E132" s="69">
        <v>600000</v>
      </c>
    </row>
    <row r="133" spans="1:5" ht="31.5">
      <c r="A133" s="56"/>
      <c r="B133" s="46" t="s">
        <v>156</v>
      </c>
      <c r="C133" s="47" t="s">
        <v>186</v>
      </c>
      <c r="D133" s="65" t="s">
        <v>157</v>
      </c>
      <c r="E133" s="69">
        <v>4000000</v>
      </c>
    </row>
    <row r="134" spans="1:5" ht="16.5">
      <c r="A134" s="56"/>
      <c r="B134" s="46" t="s">
        <v>158</v>
      </c>
      <c r="C134" s="47" t="s">
        <v>159</v>
      </c>
      <c r="D134" s="46" t="s">
        <v>145</v>
      </c>
      <c r="E134" s="70">
        <v>10000000</v>
      </c>
    </row>
    <row r="135" spans="1:5" ht="31.5">
      <c r="A135" s="56"/>
      <c r="B135" s="46" t="s">
        <v>160</v>
      </c>
      <c r="C135" s="3" t="s">
        <v>187</v>
      </c>
      <c r="D135" s="46" t="s">
        <v>157</v>
      </c>
      <c r="E135" s="69">
        <v>6500000</v>
      </c>
    </row>
    <row r="136" spans="1:5" ht="31.5">
      <c r="A136" s="56"/>
      <c r="B136" s="46" t="s">
        <v>161</v>
      </c>
      <c r="C136" s="3" t="s">
        <v>188</v>
      </c>
      <c r="D136" s="46" t="s">
        <v>11</v>
      </c>
      <c r="E136" s="69">
        <v>1200000</v>
      </c>
    </row>
    <row r="137" spans="1:5" ht="31.5">
      <c r="A137" s="56"/>
      <c r="B137" s="46" t="s">
        <v>162</v>
      </c>
      <c r="C137" s="3" t="s">
        <v>189</v>
      </c>
      <c r="D137" s="46" t="s">
        <v>149</v>
      </c>
      <c r="E137" s="69">
        <v>5600000</v>
      </c>
    </row>
    <row r="138" spans="1:5" ht="16.5">
      <c r="A138" s="56"/>
      <c r="B138" s="46" t="s">
        <v>163</v>
      </c>
      <c r="C138" s="3" t="s">
        <v>190</v>
      </c>
      <c r="D138" s="46" t="s">
        <v>164</v>
      </c>
      <c r="E138" s="69">
        <v>2000000</v>
      </c>
    </row>
    <row r="139" spans="1:5" ht="31.5">
      <c r="A139" s="56"/>
      <c r="B139" s="46" t="s">
        <v>165</v>
      </c>
      <c r="C139" s="3" t="s">
        <v>191</v>
      </c>
      <c r="D139" s="46" t="s">
        <v>61</v>
      </c>
      <c r="E139" s="69">
        <v>2400000</v>
      </c>
    </row>
    <row r="140" spans="1:5" ht="31.5">
      <c r="A140" s="56"/>
      <c r="B140" s="46" t="s">
        <v>166</v>
      </c>
      <c r="C140" s="47" t="s">
        <v>179</v>
      </c>
      <c r="D140" s="46" t="s">
        <v>11</v>
      </c>
      <c r="E140" s="67">
        <v>1000000</v>
      </c>
    </row>
    <row r="141" spans="1:5" ht="47.25">
      <c r="A141" s="56"/>
      <c r="B141" s="46" t="s">
        <v>167</v>
      </c>
      <c r="C141" s="47" t="s">
        <v>192</v>
      </c>
      <c r="D141" s="46" t="s">
        <v>168</v>
      </c>
      <c r="E141" s="67">
        <v>20000000</v>
      </c>
    </row>
    <row r="142" spans="1:5" ht="47.25">
      <c r="A142" s="56"/>
      <c r="B142" s="46" t="s">
        <v>169</v>
      </c>
      <c r="C142" s="47" t="s">
        <v>180</v>
      </c>
      <c r="D142" s="46" t="s">
        <v>170</v>
      </c>
      <c r="E142" s="67">
        <v>6200000</v>
      </c>
    </row>
    <row r="143" spans="1:5" ht="31.5">
      <c r="A143" s="56"/>
      <c r="B143" s="46" t="s">
        <v>171</v>
      </c>
      <c r="C143" s="47" t="s">
        <v>181</v>
      </c>
      <c r="D143" s="46" t="s">
        <v>11</v>
      </c>
      <c r="E143" s="69">
        <v>4400000</v>
      </c>
    </row>
    <row r="144" spans="1:5" ht="31.5">
      <c r="A144" s="56"/>
      <c r="B144" s="46" t="s">
        <v>172</v>
      </c>
      <c r="C144" s="47" t="s">
        <v>182</v>
      </c>
      <c r="D144" s="46" t="s">
        <v>173</v>
      </c>
      <c r="E144" s="69">
        <v>14400000</v>
      </c>
    </row>
    <row r="145" spans="1:5" ht="47.25">
      <c r="A145" s="56"/>
      <c r="B145" s="46" t="s">
        <v>174</v>
      </c>
      <c r="C145" s="3" t="s">
        <v>194</v>
      </c>
      <c r="D145" s="46" t="s">
        <v>11</v>
      </c>
      <c r="E145" s="69">
        <v>2400083.73</v>
      </c>
    </row>
    <row r="146" spans="1:5" ht="16.5">
      <c r="A146" s="56"/>
      <c r="B146" s="5" t="s">
        <v>2</v>
      </c>
      <c r="C146" s="16"/>
      <c r="D146" s="16"/>
      <c r="E146" s="71">
        <f>SUM(E124:E145)</f>
        <v>174980083.73</v>
      </c>
    </row>
    <row r="147" ht="48" customHeight="1">
      <c r="E147" s="72">
        <f>E146+E119+E60+E42+E36+E30+E25+E20+E13+E6</f>
        <v>1110390299.67</v>
      </c>
    </row>
    <row r="148" ht="16.5">
      <c r="E148" s="51"/>
    </row>
    <row r="150" spans="1:5" ht="16.5">
      <c r="A150" s="216" t="s">
        <v>44</v>
      </c>
      <c r="B150" s="216"/>
      <c r="C150" s="216"/>
      <c r="D150" s="216"/>
      <c r="E150" s="216"/>
    </row>
    <row r="151" spans="1:5" ht="16.5">
      <c r="A151" s="207">
        <v>5</v>
      </c>
      <c r="B151" s="73" t="s">
        <v>0</v>
      </c>
      <c r="C151" s="73" t="s">
        <v>5</v>
      </c>
      <c r="D151" s="73" t="s">
        <v>1</v>
      </c>
      <c r="E151" s="73" t="s">
        <v>2</v>
      </c>
    </row>
    <row r="152" spans="1:5" ht="31.5">
      <c r="A152" s="214"/>
      <c r="B152" s="9" t="s">
        <v>18</v>
      </c>
      <c r="C152" s="46" t="s">
        <v>43</v>
      </c>
      <c r="D152" s="46" t="s">
        <v>7</v>
      </c>
      <c r="E152" s="10">
        <v>705791.22</v>
      </c>
    </row>
    <row r="153" spans="1:5" ht="16.5">
      <c r="A153" s="208"/>
      <c r="B153" s="5" t="s">
        <v>4</v>
      </c>
      <c r="C153" s="5"/>
      <c r="D153" s="11"/>
      <c r="E153" s="7">
        <f>SUM(E152)</f>
        <v>705791.22</v>
      </c>
    </row>
    <row r="154" spans="1:5" ht="16.5">
      <c r="A154" s="26"/>
      <c r="B154" s="12"/>
      <c r="C154" s="12"/>
      <c r="D154" s="25"/>
      <c r="E154" s="27"/>
    </row>
    <row r="155" spans="1:5" ht="16.5">
      <c r="A155" s="216" t="s">
        <v>46</v>
      </c>
      <c r="B155" s="216"/>
      <c r="C155" s="216"/>
      <c r="D155" s="216"/>
      <c r="E155" s="216"/>
    </row>
    <row r="156" spans="1:5" ht="16.5">
      <c r="A156" s="207">
        <v>6</v>
      </c>
      <c r="B156" s="73" t="s">
        <v>0</v>
      </c>
      <c r="C156" s="73" t="s">
        <v>5</v>
      </c>
      <c r="D156" s="73" t="s">
        <v>1</v>
      </c>
      <c r="E156" s="73" t="s">
        <v>2</v>
      </c>
    </row>
    <row r="157" spans="1:5" ht="63">
      <c r="A157" s="214"/>
      <c r="B157" s="46" t="s">
        <v>19</v>
      </c>
      <c r="C157" s="46" t="s">
        <v>45</v>
      </c>
      <c r="D157" s="46" t="s">
        <v>8</v>
      </c>
      <c r="E157" s="6">
        <v>20000000</v>
      </c>
    </row>
    <row r="158" spans="1:5" ht="15.75" customHeight="1">
      <c r="A158" s="214"/>
      <c r="B158" s="207" t="s">
        <v>138</v>
      </c>
      <c r="C158" s="46" t="s">
        <v>140</v>
      </c>
      <c r="D158" s="46" t="s">
        <v>6</v>
      </c>
      <c r="E158" s="6">
        <v>1704296.6</v>
      </c>
    </row>
    <row r="159" spans="1:5" ht="15.75" customHeight="1">
      <c r="A159" s="208"/>
      <c r="B159" s="214"/>
      <c r="C159" s="46" t="s">
        <v>139</v>
      </c>
      <c r="D159" s="46" t="s">
        <v>10</v>
      </c>
      <c r="E159" s="74">
        <v>2000000</v>
      </c>
    </row>
    <row r="160" spans="1:5" ht="15.75" customHeight="1">
      <c r="A160" s="46"/>
      <c r="B160" s="5" t="s">
        <v>4</v>
      </c>
      <c r="C160" s="46"/>
      <c r="D160" s="11"/>
      <c r="E160" s="7">
        <f>SUM(E157:E159)</f>
        <v>23704296.6</v>
      </c>
    </row>
    <row r="161" spans="1:5" ht="15.75" customHeight="1">
      <c r="A161" s="26"/>
      <c r="B161" s="12"/>
      <c r="C161" s="12"/>
      <c r="D161" s="25"/>
      <c r="E161" s="27"/>
    </row>
    <row r="162" spans="1:5" ht="16.5">
      <c r="A162" s="75"/>
      <c r="B162" s="76"/>
      <c r="C162" s="76"/>
      <c r="D162" s="76"/>
      <c r="E162" s="77"/>
    </row>
    <row r="163" spans="1:5" ht="16.5">
      <c r="A163" s="75"/>
      <c r="B163" s="76" t="s">
        <v>232</v>
      </c>
      <c r="C163" s="76"/>
      <c r="D163" s="76"/>
      <c r="E163" s="76"/>
    </row>
    <row r="166" ht="18">
      <c r="B166" s="78" t="s">
        <v>205</v>
      </c>
    </row>
    <row r="167" spans="1:5" ht="16.5">
      <c r="A167" s="225" t="s">
        <v>195</v>
      </c>
      <c r="B167" s="225"/>
      <c r="C167" s="225"/>
      <c r="D167" s="225"/>
      <c r="E167" s="225"/>
    </row>
    <row r="168" spans="1:5" ht="18.75" customHeight="1">
      <c r="A168" s="234">
        <v>1</v>
      </c>
      <c r="B168" s="73" t="s">
        <v>0</v>
      </c>
      <c r="C168" s="73" t="s">
        <v>5</v>
      </c>
      <c r="D168" s="73" t="s">
        <v>1</v>
      </c>
      <c r="E168" s="73" t="s">
        <v>2</v>
      </c>
    </row>
    <row r="169" spans="1:5" ht="10.5" customHeight="1">
      <c r="A169" s="234"/>
      <c r="B169" s="226" t="s">
        <v>206</v>
      </c>
      <c r="C169" s="207" t="s">
        <v>211</v>
      </c>
      <c r="D169" s="207" t="s">
        <v>207</v>
      </c>
      <c r="E169" s="231">
        <v>27870440</v>
      </c>
    </row>
    <row r="170" spans="1:5" ht="18.75" customHeight="1" hidden="1">
      <c r="A170" s="234"/>
      <c r="B170" s="227"/>
      <c r="C170" s="214"/>
      <c r="D170" s="214"/>
      <c r="E170" s="232"/>
    </row>
    <row r="171" spans="1:5" ht="22.5" customHeight="1">
      <c r="A171" s="234"/>
      <c r="B171" s="228"/>
      <c r="C171" s="208"/>
      <c r="D171" s="208"/>
      <c r="E171" s="233"/>
    </row>
    <row r="172" spans="1:5" ht="16.5">
      <c r="A172" s="234"/>
      <c r="B172" s="20" t="s">
        <v>4</v>
      </c>
      <c r="C172" s="46"/>
      <c r="D172" s="46"/>
      <c r="E172" s="18">
        <f>SUM(E169:E171)</f>
        <v>27870440</v>
      </c>
    </row>
    <row r="174" ht="18">
      <c r="B174" s="78" t="s">
        <v>205</v>
      </c>
    </row>
    <row r="175" spans="1:5" ht="16.5">
      <c r="A175" s="225" t="s">
        <v>209</v>
      </c>
      <c r="B175" s="225"/>
      <c r="C175" s="225"/>
      <c r="D175" s="225"/>
      <c r="E175" s="225"/>
    </row>
    <row r="176" spans="1:5" ht="15" customHeight="1">
      <c r="A176" s="234">
        <v>2</v>
      </c>
      <c r="B176" s="73" t="s">
        <v>0</v>
      </c>
      <c r="C176" s="73" t="s">
        <v>5</v>
      </c>
      <c r="D176" s="73" t="s">
        <v>1</v>
      </c>
      <c r="E176" s="73" t="s">
        <v>2</v>
      </c>
    </row>
    <row r="177" spans="1:5" ht="16.5">
      <c r="A177" s="234"/>
      <c r="B177" s="235" t="s">
        <v>208</v>
      </c>
      <c r="C177" s="206" t="s">
        <v>210</v>
      </c>
      <c r="D177" s="206" t="s">
        <v>207</v>
      </c>
      <c r="E177" s="240">
        <v>9694264.62</v>
      </c>
    </row>
    <row r="178" spans="1:5" ht="16.5">
      <c r="A178" s="234"/>
      <c r="B178" s="235"/>
      <c r="C178" s="206"/>
      <c r="D178" s="217"/>
      <c r="E178" s="240"/>
    </row>
    <row r="179" spans="1:5" ht="16.5">
      <c r="A179" s="234"/>
      <c r="B179" s="217"/>
      <c r="C179" s="206"/>
      <c r="D179" s="217"/>
      <c r="E179" s="240"/>
    </row>
    <row r="180" spans="1:5" ht="16.5">
      <c r="A180" s="234"/>
      <c r="B180" s="20" t="s">
        <v>4</v>
      </c>
      <c r="C180" s="46"/>
      <c r="D180" s="46"/>
      <c r="E180" s="18">
        <f>SUM(E177:E179)</f>
        <v>9694264.62</v>
      </c>
    </row>
    <row r="181" spans="1:5" s="81" customFormat="1" ht="16.5">
      <c r="A181" s="79"/>
      <c r="B181" s="79" t="s">
        <v>234</v>
      </c>
      <c r="C181" s="79"/>
      <c r="D181" s="79"/>
      <c r="E181" s="80">
        <f>E180+E172</f>
        <v>37564704.62</v>
      </c>
    </row>
    <row r="182" spans="1:5" s="81" customFormat="1" ht="16.5">
      <c r="A182" s="82"/>
      <c r="B182" s="82"/>
      <c r="C182" s="82"/>
      <c r="D182" s="82"/>
      <c r="E182" s="83"/>
    </row>
    <row r="183" ht="20.25">
      <c r="B183" s="84" t="s">
        <v>196</v>
      </c>
    </row>
    <row r="184" spans="1:5" ht="15" customHeight="1">
      <c r="A184" s="225" t="s">
        <v>199</v>
      </c>
      <c r="B184" s="225"/>
      <c r="C184" s="225"/>
      <c r="D184" s="225"/>
      <c r="E184" s="225"/>
    </row>
    <row r="185" spans="1:5" ht="15" customHeight="1">
      <c r="A185" s="234">
        <v>3</v>
      </c>
      <c r="B185" s="73" t="s">
        <v>0</v>
      </c>
      <c r="C185" s="73" t="s">
        <v>5</v>
      </c>
      <c r="D185" s="73" t="s">
        <v>1</v>
      </c>
      <c r="E185" s="73" t="s">
        <v>2</v>
      </c>
    </row>
    <row r="186" spans="1:5" ht="16.5">
      <c r="A186" s="234"/>
      <c r="B186" s="226" t="s">
        <v>201</v>
      </c>
      <c r="C186" s="220" t="s">
        <v>215</v>
      </c>
      <c r="D186" s="207" t="s">
        <v>200</v>
      </c>
      <c r="E186" s="231">
        <v>11115000</v>
      </c>
    </row>
    <row r="187" spans="1:5" ht="16.5">
      <c r="A187" s="234"/>
      <c r="B187" s="227"/>
      <c r="C187" s="229"/>
      <c r="D187" s="230"/>
      <c r="E187" s="232"/>
    </row>
    <row r="188" spans="1:5" ht="16.5">
      <c r="A188" s="234"/>
      <c r="B188" s="228"/>
      <c r="C188" s="221"/>
      <c r="D188" s="228"/>
      <c r="E188" s="233"/>
    </row>
    <row r="189" spans="1:5" ht="16.5">
      <c r="A189" s="234"/>
      <c r="B189" s="20" t="s">
        <v>4</v>
      </c>
      <c r="C189" s="46"/>
      <c r="D189" s="46"/>
      <c r="E189" s="18">
        <f>SUM(E186:E188)</f>
        <v>11115000</v>
      </c>
    </row>
    <row r="191" ht="20.25">
      <c r="B191" s="84" t="s">
        <v>196</v>
      </c>
    </row>
    <row r="192" spans="1:5" ht="16.5">
      <c r="A192" s="244" t="s">
        <v>241</v>
      </c>
      <c r="B192" s="244"/>
      <c r="C192" s="244"/>
      <c r="D192" s="244"/>
      <c r="E192" s="244"/>
    </row>
    <row r="193" spans="1:5" ht="16.5">
      <c r="A193" s="234">
        <v>2</v>
      </c>
      <c r="B193" s="73" t="s">
        <v>0</v>
      </c>
      <c r="C193" s="73" t="s">
        <v>5</v>
      </c>
      <c r="D193" s="73" t="s">
        <v>1</v>
      </c>
      <c r="E193" s="73" t="s">
        <v>2</v>
      </c>
    </row>
    <row r="194" spans="1:5" ht="16.5">
      <c r="A194" s="234"/>
      <c r="B194" s="226" t="s">
        <v>240</v>
      </c>
      <c r="C194" s="207" t="s">
        <v>242</v>
      </c>
      <c r="D194" s="207" t="s">
        <v>7</v>
      </c>
      <c r="E194" s="231">
        <v>8827570.63</v>
      </c>
    </row>
    <row r="195" spans="1:5" ht="16.5">
      <c r="A195" s="234"/>
      <c r="B195" s="227"/>
      <c r="C195" s="214"/>
      <c r="D195" s="230"/>
      <c r="E195" s="232"/>
    </row>
    <row r="196" spans="1:5" ht="16.5">
      <c r="A196" s="234"/>
      <c r="B196" s="228"/>
      <c r="C196" s="208"/>
      <c r="D196" s="228"/>
      <c r="E196" s="233"/>
    </row>
    <row r="197" spans="1:5" ht="16.5">
      <c r="A197" s="234"/>
      <c r="B197" s="20" t="s">
        <v>4</v>
      </c>
      <c r="C197" s="46"/>
      <c r="D197" s="46"/>
      <c r="E197" s="18">
        <f>SUM(E194:E196)</f>
        <v>8827570.63</v>
      </c>
    </row>
    <row r="199" ht="20.25">
      <c r="B199" s="84" t="s">
        <v>196</v>
      </c>
    </row>
    <row r="200" spans="1:5" ht="16.5">
      <c r="A200" s="216" t="s">
        <v>195</v>
      </c>
      <c r="B200" s="216"/>
      <c r="C200" s="216"/>
      <c r="D200" s="216"/>
      <c r="E200" s="216"/>
    </row>
    <row r="201" spans="1:5" ht="16.5">
      <c r="A201" s="47"/>
      <c r="B201" s="73" t="s">
        <v>0</v>
      </c>
      <c r="C201" s="73" t="s">
        <v>5</v>
      </c>
      <c r="D201" s="73" t="s">
        <v>1</v>
      </c>
      <c r="E201" s="73" t="s">
        <v>2</v>
      </c>
    </row>
    <row r="202" spans="1:5" ht="18.75">
      <c r="A202" s="241">
        <v>1</v>
      </c>
      <c r="B202" s="226" t="s">
        <v>197</v>
      </c>
      <c r="C202" s="46" t="s">
        <v>214</v>
      </c>
      <c r="D202" s="46" t="s">
        <v>7</v>
      </c>
      <c r="E202" s="85">
        <v>38710000</v>
      </c>
    </row>
    <row r="203" spans="1:5" ht="18.75">
      <c r="A203" s="242"/>
      <c r="B203" s="227"/>
      <c r="C203" s="46" t="s">
        <v>224</v>
      </c>
      <c r="D203" s="86" t="s">
        <v>198</v>
      </c>
      <c r="E203" s="85">
        <v>4875000</v>
      </c>
    </row>
    <row r="204" spans="1:5" ht="18.75">
      <c r="A204" s="242"/>
      <c r="B204" s="228"/>
      <c r="C204" s="46" t="s">
        <v>223</v>
      </c>
      <c r="D204" s="86" t="s">
        <v>11</v>
      </c>
      <c r="E204" s="85">
        <f>48492000-E202-E203</f>
        <v>4907000</v>
      </c>
    </row>
    <row r="205" spans="1:5" ht="16.5">
      <c r="A205" s="243"/>
      <c r="B205" s="20" t="s">
        <v>4</v>
      </c>
      <c r="C205" s="46"/>
      <c r="D205" s="46"/>
      <c r="E205" s="18">
        <f>SUM(E202:E204)</f>
        <v>48492000</v>
      </c>
    </row>
    <row r="206" spans="1:5" ht="16.5">
      <c r="A206" s="56"/>
      <c r="B206" s="56"/>
      <c r="C206" s="56"/>
      <c r="D206" s="56"/>
      <c r="E206" s="56"/>
    </row>
    <row r="207" spans="1:5" ht="16.5">
      <c r="A207" s="225" t="s">
        <v>243</v>
      </c>
      <c r="B207" s="225"/>
      <c r="C207" s="225"/>
      <c r="D207" s="225"/>
      <c r="E207" s="225"/>
    </row>
    <row r="208" spans="1:5" ht="16.5">
      <c r="A208" s="234">
        <v>4</v>
      </c>
      <c r="B208" s="73" t="s">
        <v>0</v>
      </c>
      <c r="C208" s="73" t="s">
        <v>5</v>
      </c>
      <c r="D208" s="73" t="s">
        <v>1</v>
      </c>
      <c r="E208" s="73" t="s">
        <v>2</v>
      </c>
    </row>
    <row r="209" spans="1:5" ht="16.5">
      <c r="A209" s="234"/>
      <c r="B209" s="226" t="s">
        <v>202</v>
      </c>
      <c r="C209" s="207" t="s">
        <v>213</v>
      </c>
      <c r="D209" s="207" t="s">
        <v>203</v>
      </c>
      <c r="E209" s="231">
        <v>4769485.36</v>
      </c>
    </row>
    <row r="210" spans="1:5" ht="16.5">
      <c r="A210" s="234"/>
      <c r="B210" s="227"/>
      <c r="C210" s="214"/>
      <c r="D210" s="230"/>
      <c r="E210" s="232"/>
    </row>
    <row r="211" spans="1:5" ht="16.5">
      <c r="A211" s="234"/>
      <c r="B211" s="228"/>
      <c r="C211" s="208"/>
      <c r="D211" s="228"/>
      <c r="E211" s="233"/>
    </row>
    <row r="212" spans="1:5" ht="16.5">
      <c r="A212" s="234"/>
      <c r="B212" s="20" t="s">
        <v>4</v>
      </c>
      <c r="C212" s="46"/>
      <c r="D212" s="46"/>
      <c r="E212" s="18">
        <f>SUM(E209:E211)</f>
        <v>4769485.36</v>
      </c>
    </row>
    <row r="214" ht="20.25">
      <c r="B214" s="84" t="s">
        <v>233</v>
      </c>
    </row>
    <row r="215" spans="1:5" ht="16.5">
      <c r="A215" s="216" t="s">
        <v>244</v>
      </c>
      <c r="B215" s="216"/>
      <c r="C215" s="216"/>
      <c r="D215" s="216"/>
      <c r="E215" s="216"/>
    </row>
    <row r="216" spans="1:5" ht="16.5">
      <c r="A216" s="47">
        <v>1</v>
      </c>
      <c r="B216" s="73" t="s">
        <v>0</v>
      </c>
      <c r="C216" s="73" t="s">
        <v>5</v>
      </c>
      <c r="D216" s="73" t="s">
        <v>1</v>
      </c>
      <c r="E216" s="73" t="s">
        <v>2</v>
      </c>
    </row>
    <row r="217" spans="1:5" ht="16.5">
      <c r="A217" s="234"/>
      <c r="B217" s="226" t="s">
        <v>204</v>
      </c>
      <c r="C217" s="207" t="s">
        <v>212</v>
      </c>
      <c r="D217" s="207" t="s">
        <v>7</v>
      </c>
      <c r="E217" s="245">
        <v>4960762.37</v>
      </c>
    </row>
    <row r="218" spans="1:5" ht="16.5">
      <c r="A218" s="234"/>
      <c r="B218" s="227"/>
      <c r="C218" s="214"/>
      <c r="D218" s="214"/>
      <c r="E218" s="246"/>
    </row>
    <row r="219" spans="1:5" ht="16.5">
      <c r="A219" s="234"/>
      <c r="B219" s="228"/>
      <c r="C219" s="208"/>
      <c r="D219" s="208"/>
      <c r="E219" s="247"/>
    </row>
    <row r="220" spans="1:5" ht="16.5">
      <c r="A220" s="46"/>
      <c r="B220" s="20" t="s">
        <v>4</v>
      </c>
      <c r="C220" s="46"/>
      <c r="D220" s="46"/>
      <c r="E220" s="18">
        <f>SUM(E217:E219)</f>
        <v>4960762.37</v>
      </c>
    </row>
    <row r="222" ht="16.5">
      <c r="E222" s="87"/>
    </row>
    <row r="224" ht="16.5">
      <c r="E224" s="87"/>
    </row>
  </sheetData>
  <sheetProtection/>
  <mergeCells count="111">
    <mergeCell ref="A10:A13"/>
    <mergeCell ref="A16:A20"/>
    <mergeCell ref="A22:A25"/>
    <mergeCell ref="A151:A153"/>
    <mergeCell ref="A156:A159"/>
    <mergeCell ref="A46:A51"/>
    <mergeCell ref="A109:A110"/>
    <mergeCell ref="A80:A81"/>
    <mergeCell ref="A52:A53"/>
    <mergeCell ref="A68:A69"/>
    <mergeCell ref="A215:E215"/>
    <mergeCell ref="B217:B219"/>
    <mergeCell ref="A217:A219"/>
    <mergeCell ref="C217:C219"/>
    <mergeCell ref="D217:D219"/>
    <mergeCell ref="E217:E219"/>
    <mergeCell ref="C169:C171"/>
    <mergeCell ref="D169:D171"/>
    <mergeCell ref="E169:E171"/>
    <mergeCell ref="A168:A172"/>
    <mergeCell ref="B169:B171"/>
    <mergeCell ref="A175:E175"/>
    <mergeCell ref="E177:E179"/>
    <mergeCell ref="A202:A205"/>
    <mergeCell ref="B202:B204"/>
    <mergeCell ref="A192:E192"/>
    <mergeCell ref="B194:B196"/>
    <mergeCell ref="A193:A197"/>
    <mergeCell ref="C194:C196"/>
    <mergeCell ref="D194:D196"/>
    <mergeCell ref="E194:E196"/>
    <mergeCell ref="A200:E200"/>
    <mergeCell ref="A207:E207"/>
    <mergeCell ref="A208:A212"/>
    <mergeCell ref="B209:B211"/>
    <mergeCell ref="C209:C211"/>
    <mergeCell ref="D209:D211"/>
    <mergeCell ref="E209:E211"/>
    <mergeCell ref="A72:A75"/>
    <mergeCell ref="B72:B75"/>
    <mergeCell ref="B76:B77"/>
    <mergeCell ref="A167:E167"/>
    <mergeCell ref="B109:B110"/>
    <mergeCell ref="A116:A117"/>
    <mergeCell ref="B122:E122"/>
    <mergeCell ref="B94:B95"/>
    <mergeCell ref="B83:B84"/>
    <mergeCell ref="A83:A84"/>
    <mergeCell ref="B96:B97"/>
    <mergeCell ref="A100:A101"/>
    <mergeCell ref="B100:B101"/>
    <mergeCell ref="A102:A103"/>
    <mergeCell ref="B102:B103"/>
    <mergeCell ref="A104:A105"/>
    <mergeCell ref="B104:B105"/>
    <mergeCell ref="A150:E150"/>
    <mergeCell ref="A184:E184"/>
    <mergeCell ref="B186:B188"/>
    <mergeCell ref="C186:C188"/>
    <mergeCell ref="D186:D188"/>
    <mergeCell ref="E186:E188"/>
    <mergeCell ref="A185:A189"/>
    <mergeCell ref="A176:A180"/>
    <mergeCell ref="B177:B179"/>
    <mergeCell ref="C177:C179"/>
    <mergeCell ref="B106:B108"/>
    <mergeCell ref="A98:A99"/>
    <mergeCell ref="B98:B99"/>
    <mergeCell ref="B116:B117"/>
    <mergeCell ref="B114:B115"/>
    <mergeCell ref="A111:D111"/>
    <mergeCell ref="D177:D179"/>
    <mergeCell ref="E23:E24"/>
    <mergeCell ref="B158:B159"/>
    <mergeCell ref="B17:B19"/>
    <mergeCell ref="E28:E29"/>
    <mergeCell ref="C34:C35"/>
    <mergeCell ref="D34:D35"/>
    <mergeCell ref="E34:E35"/>
    <mergeCell ref="B80:B81"/>
    <mergeCell ref="B70:B71"/>
    <mergeCell ref="A65:A66"/>
    <mergeCell ref="B65:B66"/>
    <mergeCell ref="A70:A71"/>
    <mergeCell ref="C40:C41"/>
    <mergeCell ref="A4:A6"/>
    <mergeCell ref="A155:E155"/>
    <mergeCell ref="A94:A95"/>
    <mergeCell ref="A96:A97"/>
    <mergeCell ref="A114:A115"/>
    <mergeCell ref="A106:A108"/>
    <mergeCell ref="A92:A93"/>
    <mergeCell ref="B92:B93"/>
    <mergeCell ref="A85:A86"/>
    <mergeCell ref="B85:B86"/>
    <mergeCell ref="B40:B41"/>
    <mergeCell ref="B68:B69"/>
    <mergeCell ref="A54:A59"/>
    <mergeCell ref="B54:B59"/>
    <mergeCell ref="A76:A77"/>
    <mergeCell ref="B45:E45"/>
    <mergeCell ref="B23:B24"/>
    <mergeCell ref="D40:D41"/>
    <mergeCell ref="E40:E41"/>
    <mergeCell ref="B47:B50"/>
    <mergeCell ref="B28:B29"/>
    <mergeCell ref="C28:C29"/>
    <mergeCell ref="D28:D29"/>
    <mergeCell ref="B34:B35"/>
    <mergeCell ref="C23:C24"/>
    <mergeCell ref="D23:D24"/>
  </mergeCells>
  <printOptions/>
  <pageMargins left="0.7" right="0.7" top="0.75" bottom="0.75" header="0.3" footer="0.3"/>
  <pageSetup horizontalDpi="600" verticalDpi="600" orientation="landscape" r:id="rId1"/>
</worksheet>
</file>

<file path=xl/worksheets/sheet3.xml><?xml version="1.0" encoding="utf-8"?>
<worksheet xmlns="http://schemas.openxmlformats.org/spreadsheetml/2006/main" xmlns:r="http://schemas.openxmlformats.org/officeDocument/2006/relationships">
  <dimension ref="A1:E14"/>
  <sheetViews>
    <sheetView zoomScalePageLayoutView="0" workbookViewId="0" topLeftCell="A1">
      <selection activeCell="A5" sqref="A5:E9"/>
    </sheetView>
  </sheetViews>
  <sheetFormatPr defaultColWidth="9.140625" defaultRowHeight="15"/>
  <cols>
    <col min="2" max="2" width="63.140625" style="0" customWidth="1"/>
    <col min="3" max="3" width="39.140625" style="1" customWidth="1"/>
    <col min="4" max="4" width="56.8515625" style="1" customWidth="1"/>
    <col min="5" max="5" width="16.57421875" style="0" customWidth="1"/>
  </cols>
  <sheetData>
    <row r="1" ht="16.5">
      <c r="C1" s="1" t="s">
        <v>254</v>
      </c>
    </row>
    <row r="2" spans="1:5" ht="16.5">
      <c r="A2" s="2"/>
      <c r="B2" s="2" t="s">
        <v>246</v>
      </c>
      <c r="C2" s="2"/>
      <c r="D2" s="2" t="s">
        <v>249</v>
      </c>
      <c r="E2" s="2"/>
    </row>
    <row r="3" spans="1:5" ht="16.5">
      <c r="A3" s="2">
        <v>1</v>
      </c>
      <c r="B3" s="2" t="s">
        <v>252</v>
      </c>
      <c r="C3" s="2" t="s">
        <v>260</v>
      </c>
      <c r="D3" s="2" t="s">
        <v>250</v>
      </c>
      <c r="E3" s="31">
        <v>414000000</v>
      </c>
    </row>
    <row r="4" spans="1:5" ht="16.5">
      <c r="A4" s="2">
        <v>20</v>
      </c>
      <c r="B4" s="2"/>
      <c r="C4" s="2"/>
      <c r="D4" s="2"/>
      <c r="E4" s="2"/>
    </row>
    <row r="5" spans="1:5" ht="16.5">
      <c r="A5" s="2"/>
      <c r="B5" s="2" t="s">
        <v>246</v>
      </c>
      <c r="C5" s="2"/>
      <c r="D5" s="2"/>
      <c r="E5" s="2"/>
    </row>
    <row r="6" spans="1:5" ht="16.5">
      <c r="A6" s="2">
        <v>11</v>
      </c>
      <c r="B6" s="2" t="s">
        <v>247</v>
      </c>
      <c r="C6" s="2" t="s">
        <v>255</v>
      </c>
      <c r="D6" s="2" t="s">
        <v>251</v>
      </c>
      <c r="E6" s="31">
        <v>20000000</v>
      </c>
    </row>
    <row r="7" spans="1:5" ht="16.5">
      <c r="A7" s="2">
        <v>9</v>
      </c>
      <c r="B7" s="2" t="s">
        <v>248</v>
      </c>
      <c r="C7" s="2" t="s">
        <v>256</v>
      </c>
      <c r="D7" s="2" t="s">
        <v>253</v>
      </c>
      <c r="E7" s="34">
        <v>70000000</v>
      </c>
    </row>
    <row r="8" spans="1:5" s="1" customFormat="1" ht="16.5">
      <c r="A8" s="2"/>
      <c r="B8" s="2"/>
      <c r="C8" s="30" t="s">
        <v>257</v>
      </c>
      <c r="D8" s="2" t="s">
        <v>261</v>
      </c>
      <c r="E8" s="31">
        <v>35000000</v>
      </c>
    </row>
    <row r="9" spans="1:5" ht="16.5">
      <c r="A9" s="29"/>
      <c r="B9" s="29" t="s">
        <v>218</v>
      </c>
      <c r="C9" s="29"/>
      <c r="D9" s="29"/>
      <c r="E9" s="35">
        <f>SUM(E3:E8)</f>
        <v>539000000</v>
      </c>
    </row>
    <row r="11" ht="16.5">
      <c r="E11" s="32"/>
    </row>
    <row r="12" ht="16.5">
      <c r="E12" s="32"/>
    </row>
    <row r="14" ht="16.5">
      <c r="D14" s="32"/>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2:E33"/>
  <sheetViews>
    <sheetView zoomScalePageLayoutView="0" workbookViewId="0" topLeftCell="A16">
      <selection activeCell="E34" sqref="E34"/>
    </sheetView>
  </sheetViews>
  <sheetFormatPr defaultColWidth="9.140625" defaultRowHeight="15"/>
  <cols>
    <col min="1" max="1" width="3.421875" style="1" customWidth="1"/>
    <col min="2" max="2" width="74.57421875" style="1" customWidth="1"/>
    <col min="3" max="3" width="27.7109375" style="1" customWidth="1"/>
    <col min="4" max="4" width="36.421875" style="1" customWidth="1"/>
    <col min="5" max="5" width="17.57421875" style="1" customWidth="1"/>
    <col min="6" max="16384" width="9.140625" style="1" customWidth="1"/>
  </cols>
  <sheetData>
    <row r="2" spans="1:5" ht="16.5">
      <c r="A2" s="37"/>
      <c r="B2" s="29" t="s">
        <v>245</v>
      </c>
      <c r="C2" s="2"/>
      <c r="D2" s="2" t="s">
        <v>249</v>
      </c>
      <c r="E2" s="2"/>
    </row>
    <row r="3" spans="1:5" ht="16.5">
      <c r="A3" s="37">
        <v>1</v>
      </c>
      <c r="B3" s="2" t="s">
        <v>278</v>
      </c>
      <c r="C3" s="2" t="s">
        <v>258</v>
      </c>
      <c r="D3" s="2" t="s">
        <v>262</v>
      </c>
      <c r="E3" s="31">
        <v>220000000</v>
      </c>
    </row>
    <row r="4" spans="1:5" ht="16.5">
      <c r="A4" s="37">
        <v>10</v>
      </c>
      <c r="B4" s="2" t="s">
        <v>263</v>
      </c>
      <c r="C4" s="30" t="s">
        <v>6</v>
      </c>
      <c r="D4" s="2" t="s">
        <v>272</v>
      </c>
      <c r="E4" s="31">
        <v>7000000</v>
      </c>
    </row>
    <row r="5" spans="1:5" ht="16.5">
      <c r="A5" s="37">
        <v>8</v>
      </c>
      <c r="B5" s="2"/>
      <c r="C5" s="30" t="s">
        <v>257</v>
      </c>
      <c r="D5" s="2" t="s">
        <v>261</v>
      </c>
      <c r="E5" s="31">
        <v>2000000</v>
      </c>
    </row>
    <row r="6" spans="1:5" ht="16.5">
      <c r="A6" s="37">
        <v>4</v>
      </c>
      <c r="B6" s="2"/>
      <c r="C6" s="38" t="s">
        <v>61</v>
      </c>
      <c r="D6" s="2" t="s">
        <v>268</v>
      </c>
      <c r="E6" s="31">
        <v>3000000</v>
      </c>
    </row>
    <row r="7" spans="2:5" ht="16.5">
      <c r="B7" s="2"/>
      <c r="C7" s="38" t="s">
        <v>269</v>
      </c>
      <c r="D7" s="2" t="s">
        <v>270</v>
      </c>
      <c r="E7" s="31">
        <v>1000000</v>
      </c>
    </row>
    <row r="8" spans="2:5" ht="16.5">
      <c r="B8" s="29" t="s">
        <v>271</v>
      </c>
      <c r="C8" s="29"/>
      <c r="D8" s="29"/>
      <c r="E8" s="35">
        <f>SUM(E3:E7)</f>
        <v>233000000</v>
      </c>
    </row>
    <row r="9" ht="16.5">
      <c r="B9" s="1" t="s">
        <v>273</v>
      </c>
    </row>
    <row r="10" spans="2:5" ht="16.5">
      <c r="B10" s="2" t="s">
        <v>259</v>
      </c>
      <c r="C10" s="30" t="s">
        <v>260</v>
      </c>
      <c r="D10" s="2" t="s">
        <v>274</v>
      </c>
      <c r="E10" s="31">
        <v>38000000</v>
      </c>
    </row>
    <row r="11" spans="1:5" ht="16.5">
      <c r="A11" s="1">
        <v>20</v>
      </c>
      <c r="B11" s="2"/>
      <c r="C11" s="30"/>
      <c r="D11" s="2" t="s">
        <v>275</v>
      </c>
      <c r="E11" s="31">
        <v>4000000</v>
      </c>
    </row>
    <row r="12" spans="2:5" ht="16.5">
      <c r="B12" s="41" t="s">
        <v>271</v>
      </c>
      <c r="C12" s="29"/>
      <c r="D12" s="29"/>
      <c r="E12" s="35">
        <f>SUM(E10:E11)</f>
        <v>42000000</v>
      </c>
    </row>
    <row r="14" ht="16.5">
      <c r="B14" s="28" t="s">
        <v>276</v>
      </c>
    </row>
    <row r="15" spans="2:5" ht="16.5">
      <c r="B15" s="2" t="s">
        <v>282</v>
      </c>
      <c r="C15" s="30" t="s">
        <v>260</v>
      </c>
      <c r="D15" s="2" t="s">
        <v>277</v>
      </c>
      <c r="E15" s="31">
        <v>41000000</v>
      </c>
    </row>
    <row r="16" spans="2:5" ht="16.5">
      <c r="B16" s="41" t="s">
        <v>4</v>
      </c>
      <c r="C16" s="42"/>
      <c r="D16" s="29"/>
      <c r="E16" s="35">
        <f>SUM(E15)</f>
        <v>41000000</v>
      </c>
    </row>
    <row r="17" spans="2:5" ht="16.5">
      <c r="B17" s="33"/>
      <c r="C17" s="39"/>
      <c r="D17" s="33"/>
      <c r="E17" s="36"/>
    </row>
    <row r="18" spans="2:5" ht="16.5">
      <c r="B18" s="33"/>
      <c r="C18" s="39"/>
      <c r="D18" s="33"/>
      <c r="E18" s="36"/>
    </row>
    <row r="19" ht="16.5">
      <c r="B19" s="28" t="s">
        <v>279</v>
      </c>
    </row>
    <row r="20" spans="2:5" ht="16.5">
      <c r="B20" s="2" t="s">
        <v>280</v>
      </c>
      <c r="C20" s="2" t="s">
        <v>258</v>
      </c>
      <c r="D20" s="2" t="s">
        <v>284</v>
      </c>
      <c r="E20" s="31">
        <v>70000000</v>
      </c>
    </row>
    <row r="21" spans="2:5" ht="33">
      <c r="B21" s="2" t="s">
        <v>266</v>
      </c>
      <c r="C21" s="30" t="s">
        <v>267</v>
      </c>
      <c r="D21" s="2" t="s">
        <v>285</v>
      </c>
      <c r="E21" s="31">
        <v>8000000</v>
      </c>
    </row>
    <row r="22" spans="2:5" ht="16.5">
      <c r="B22" s="41" t="s">
        <v>4</v>
      </c>
      <c r="C22" s="29"/>
      <c r="D22" s="29"/>
      <c r="E22" s="35">
        <f>SUM(E20:E21)</f>
        <v>78000000</v>
      </c>
    </row>
    <row r="24" ht="16.5">
      <c r="B24" s="40" t="s">
        <v>281</v>
      </c>
    </row>
    <row r="25" spans="2:5" ht="16.5">
      <c r="B25" s="2" t="s">
        <v>265</v>
      </c>
      <c r="C25" s="30" t="s">
        <v>264</v>
      </c>
      <c r="D25" s="2" t="s">
        <v>283</v>
      </c>
      <c r="E25" s="31">
        <v>20000000</v>
      </c>
    </row>
    <row r="26" spans="2:5" ht="16.5">
      <c r="B26" s="41" t="s">
        <v>4</v>
      </c>
      <c r="C26" s="29"/>
      <c r="D26" s="29"/>
      <c r="E26" s="35">
        <f>SUM(E25)</f>
        <v>20000000</v>
      </c>
    </row>
    <row r="27" spans="2:5" ht="16.5">
      <c r="B27" s="41"/>
      <c r="C27" s="29"/>
      <c r="D27" s="29"/>
      <c r="E27" s="35">
        <f>E26+E22+E16+E12+E8</f>
        <v>414000000</v>
      </c>
    </row>
    <row r="28" spans="1:5" ht="16.5">
      <c r="A28" s="2"/>
      <c r="B28" s="2" t="s">
        <v>246</v>
      </c>
      <c r="C28" s="2"/>
      <c r="D28" s="2"/>
      <c r="E28" s="2"/>
    </row>
    <row r="29" spans="1:5" ht="16.5">
      <c r="A29" s="2">
        <v>11</v>
      </c>
      <c r="B29" s="2" t="s">
        <v>247</v>
      </c>
      <c r="C29" s="2" t="s">
        <v>255</v>
      </c>
      <c r="D29" s="2" t="s">
        <v>251</v>
      </c>
      <c r="E29" s="31">
        <v>20000000</v>
      </c>
    </row>
    <row r="30" spans="1:5" ht="16.5">
      <c r="A30" s="2">
        <v>9</v>
      </c>
      <c r="B30" s="2" t="s">
        <v>248</v>
      </c>
      <c r="C30" s="2" t="s">
        <v>256</v>
      </c>
      <c r="D30" s="2" t="s">
        <v>253</v>
      </c>
      <c r="E30" s="34">
        <v>70000000</v>
      </c>
    </row>
    <row r="31" spans="1:5" ht="16.5">
      <c r="A31" s="2"/>
      <c r="B31" s="2"/>
      <c r="C31" s="44" t="s">
        <v>257</v>
      </c>
      <c r="D31" s="2" t="s">
        <v>261</v>
      </c>
      <c r="E31" s="31">
        <v>35000000</v>
      </c>
    </row>
    <row r="32" spans="1:5" ht="16.5">
      <c r="A32" s="29"/>
      <c r="B32" s="29" t="s">
        <v>218</v>
      </c>
      <c r="C32" s="29"/>
      <c r="D32" s="29"/>
      <c r="E32" s="35">
        <f>SUM(E29:E31)</f>
        <v>125000000</v>
      </c>
    </row>
    <row r="33" spans="2:5" ht="16.5">
      <c r="B33" s="43" t="s">
        <v>14</v>
      </c>
      <c r="C33" s="2"/>
      <c r="D33" s="2"/>
      <c r="E33" s="31">
        <f>E32+E27</f>
        <v>539000000</v>
      </c>
    </row>
  </sheetData>
  <sheetProtection/>
  <printOptions/>
  <pageMargins left="0.7086614173228347" right="0.7086614173228347" top="0.7480314960629921" bottom="0.7480314960629921" header="0.31496062992125984" footer="0.31496062992125984"/>
  <pageSetup horizontalDpi="600" verticalDpi="600" orientation="portrait" scale="70" r:id="rId1"/>
</worksheet>
</file>

<file path=xl/worksheets/sheet5.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3:G158"/>
  <sheetViews>
    <sheetView zoomScalePageLayoutView="0" workbookViewId="0" topLeftCell="A8">
      <selection activeCell="C22" sqref="C22"/>
    </sheetView>
  </sheetViews>
  <sheetFormatPr defaultColWidth="9.140625" defaultRowHeight="15"/>
  <cols>
    <col min="1" max="1" width="4.00390625" style="1" customWidth="1"/>
    <col min="2" max="2" width="55.57421875" style="1" customWidth="1"/>
    <col min="3" max="3" width="29.140625" style="1" customWidth="1"/>
    <col min="4" max="4" width="20.28125" style="93" customWidth="1"/>
    <col min="5" max="5" width="9.140625" style="1" customWidth="1"/>
    <col min="6" max="6" width="14.57421875" style="1" bestFit="1" customWidth="1"/>
    <col min="7" max="7" width="11.7109375" style="1" bestFit="1" customWidth="1"/>
    <col min="8" max="16384" width="9.140625" style="1" customWidth="1"/>
  </cols>
  <sheetData>
    <row r="3" spans="1:4" ht="16.5">
      <c r="A3" s="4"/>
      <c r="B3" s="4" t="s">
        <v>221</v>
      </c>
      <c r="C3" s="4"/>
      <c r="D3" s="92"/>
    </row>
    <row r="4" spans="1:4" ht="16.5">
      <c r="A4" s="207">
        <v>1</v>
      </c>
      <c r="B4" s="5" t="s">
        <v>0</v>
      </c>
      <c r="C4" s="5" t="s">
        <v>1</v>
      </c>
      <c r="D4" s="7" t="s">
        <v>17</v>
      </c>
    </row>
    <row r="5" spans="1:4" ht="31.5">
      <c r="A5" s="214"/>
      <c r="B5" s="91" t="s">
        <v>317</v>
      </c>
      <c r="C5" s="15" t="s">
        <v>318</v>
      </c>
      <c r="D5" s="6">
        <v>97296000</v>
      </c>
    </row>
    <row r="6" spans="1:4" ht="16.5">
      <c r="A6" s="214"/>
      <c r="B6" s="91"/>
      <c r="C6" s="15" t="s">
        <v>299</v>
      </c>
      <c r="D6" s="6">
        <v>18000000</v>
      </c>
    </row>
    <row r="7" spans="1:6" ht="16.5">
      <c r="A7" s="214"/>
      <c r="B7" s="91"/>
      <c r="C7" s="15" t="s">
        <v>320</v>
      </c>
      <c r="D7" s="6">
        <v>9000000</v>
      </c>
      <c r="F7" s="93"/>
    </row>
    <row r="8" spans="1:4" ht="16.5">
      <c r="A8" s="214"/>
      <c r="B8" s="91"/>
      <c r="C8" s="15" t="s">
        <v>319</v>
      </c>
      <c r="D8" s="6">
        <v>1800000</v>
      </c>
    </row>
    <row r="9" spans="1:4" ht="16.5">
      <c r="A9" s="208"/>
      <c r="B9" s="5" t="s">
        <v>4</v>
      </c>
      <c r="C9" s="5"/>
      <c r="D9" s="7">
        <f>SUM(D5:D8)</f>
        <v>126096000</v>
      </c>
    </row>
    <row r="10" spans="1:4" ht="16.5">
      <c r="A10" s="4"/>
      <c r="B10" s="4"/>
      <c r="C10" s="4"/>
      <c r="D10" s="92"/>
    </row>
    <row r="11" spans="1:4" ht="16.5">
      <c r="A11" s="4"/>
      <c r="B11" s="4"/>
      <c r="C11" s="4"/>
      <c r="D11" s="92"/>
    </row>
    <row r="12" spans="1:4" ht="16.5">
      <c r="A12" s="4"/>
      <c r="B12" s="4" t="s">
        <v>222</v>
      </c>
      <c r="C12" s="4"/>
      <c r="D12" s="92"/>
    </row>
    <row r="13" spans="1:4" ht="16.5">
      <c r="A13" s="207">
        <v>2</v>
      </c>
      <c r="B13" s="5" t="s">
        <v>0</v>
      </c>
      <c r="C13" s="5" t="s">
        <v>1</v>
      </c>
      <c r="D13" s="7" t="s">
        <v>2</v>
      </c>
    </row>
    <row r="14" spans="1:4" ht="31.5">
      <c r="A14" s="214"/>
      <c r="B14" s="91" t="s">
        <v>290</v>
      </c>
      <c r="C14" s="91" t="s">
        <v>295</v>
      </c>
      <c r="D14" s="6">
        <v>150000000</v>
      </c>
    </row>
    <row r="15" spans="1:4" ht="31.5">
      <c r="A15" s="214"/>
      <c r="B15" s="91" t="s">
        <v>291</v>
      </c>
      <c r="C15" s="91" t="s">
        <v>295</v>
      </c>
      <c r="D15" s="6">
        <v>150800000</v>
      </c>
    </row>
    <row r="16" spans="1:4" ht="31.5">
      <c r="A16" s="214"/>
      <c r="B16" s="91" t="s">
        <v>292</v>
      </c>
      <c r="C16" s="91" t="s">
        <v>295</v>
      </c>
      <c r="D16" s="6">
        <v>1700000</v>
      </c>
    </row>
    <row r="17" spans="1:4" ht="16.5">
      <c r="A17" s="214"/>
      <c r="B17" s="91" t="s">
        <v>293</v>
      </c>
      <c r="C17" s="91" t="s">
        <v>295</v>
      </c>
      <c r="D17" s="6">
        <v>100000000</v>
      </c>
    </row>
    <row r="18" spans="1:4" ht="16.5">
      <c r="A18" s="214"/>
      <c r="B18" s="91" t="s">
        <v>294</v>
      </c>
      <c r="C18" s="91" t="s">
        <v>295</v>
      </c>
      <c r="D18" s="6">
        <v>65000000</v>
      </c>
    </row>
    <row r="19" spans="1:4" ht="16.5">
      <c r="A19" s="214"/>
      <c r="B19" s="91" t="s">
        <v>296</v>
      </c>
      <c r="C19" s="91" t="s">
        <v>298</v>
      </c>
      <c r="D19" s="6">
        <v>50000000</v>
      </c>
    </row>
    <row r="20" spans="1:4" ht="16.5">
      <c r="A20" s="214"/>
      <c r="B20" s="91" t="s">
        <v>297</v>
      </c>
      <c r="C20" s="91" t="s">
        <v>299</v>
      </c>
      <c r="D20" s="6">
        <v>100211410</v>
      </c>
    </row>
    <row r="21" spans="1:4" ht="31.5">
      <c r="A21" s="214"/>
      <c r="B21" s="91" t="s">
        <v>300</v>
      </c>
      <c r="C21" s="91"/>
      <c r="D21" s="6"/>
    </row>
    <row r="22" spans="1:4" ht="16.5">
      <c r="A22" s="214"/>
      <c r="B22" s="91" t="s">
        <v>301</v>
      </c>
      <c r="C22" s="91"/>
      <c r="D22" s="6"/>
    </row>
    <row r="23" spans="1:4" ht="31.5">
      <c r="A23" s="214"/>
      <c r="B23" s="91" t="s">
        <v>302</v>
      </c>
      <c r="C23" s="91"/>
      <c r="D23" s="6"/>
    </row>
    <row r="24" spans="1:4" ht="31.5">
      <c r="A24" s="214"/>
      <c r="B24" s="88" t="s">
        <v>303</v>
      </c>
      <c r="C24" s="91" t="s">
        <v>319</v>
      </c>
      <c r="D24" s="6">
        <v>4800000</v>
      </c>
    </row>
    <row r="25" spans="1:4" ht="16.5">
      <c r="A25" s="214"/>
      <c r="B25" s="89"/>
      <c r="C25" s="91" t="s">
        <v>357</v>
      </c>
      <c r="D25" s="6">
        <v>1750000</v>
      </c>
    </row>
    <row r="26" spans="1:4" ht="16.5">
      <c r="A26" s="214"/>
      <c r="B26" s="90"/>
      <c r="C26" s="91" t="s">
        <v>358</v>
      </c>
      <c r="D26" s="6">
        <v>6000000</v>
      </c>
    </row>
    <row r="27" spans="1:4" ht="16.5">
      <c r="A27" s="214"/>
      <c r="B27" s="5" t="s">
        <v>359</v>
      </c>
      <c r="C27" s="5"/>
      <c r="D27" s="7">
        <f>SUM(D24:D26)</f>
        <v>12550000</v>
      </c>
    </row>
    <row r="28" spans="1:4" ht="16.5">
      <c r="A28" s="214"/>
      <c r="B28" s="88" t="s">
        <v>360</v>
      </c>
      <c r="C28" s="91" t="s">
        <v>361</v>
      </c>
      <c r="D28" s="6">
        <v>3300000</v>
      </c>
    </row>
    <row r="29" spans="1:4" ht="47.25">
      <c r="A29" s="214"/>
      <c r="B29" s="89"/>
      <c r="C29" s="91" t="s">
        <v>362</v>
      </c>
      <c r="D29" s="6">
        <v>5000000</v>
      </c>
    </row>
    <row r="30" spans="1:4" ht="16.5">
      <c r="A30" s="214"/>
      <c r="B30" s="89"/>
      <c r="C30" s="91" t="s">
        <v>319</v>
      </c>
      <c r="D30" s="6">
        <v>500000</v>
      </c>
    </row>
    <row r="31" spans="1:4" ht="16.5">
      <c r="A31" s="214"/>
      <c r="B31" s="89"/>
      <c r="C31" s="91" t="s">
        <v>357</v>
      </c>
      <c r="D31" s="6">
        <v>1100000</v>
      </c>
    </row>
    <row r="32" spans="1:4" ht="16.5">
      <c r="A32" s="214"/>
      <c r="B32" s="89"/>
      <c r="C32" s="91" t="s">
        <v>358</v>
      </c>
      <c r="D32" s="6">
        <v>9600000</v>
      </c>
    </row>
    <row r="33" spans="1:4" ht="16.5">
      <c r="A33" s="214"/>
      <c r="B33" s="89"/>
      <c r="C33" s="91" t="s">
        <v>363</v>
      </c>
      <c r="D33" s="6">
        <v>1200000</v>
      </c>
    </row>
    <row r="34" spans="1:4" ht="16.5">
      <c r="A34" s="214"/>
      <c r="B34" s="89"/>
      <c r="C34" s="91" t="s">
        <v>364</v>
      </c>
      <c r="D34" s="6">
        <v>1500000</v>
      </c>
    </row>
    <row r="35" spans="1:4" ht="16.5">
      <c r="A35" s="214"/>
      <c r="B35" s="90"/>
      <c r="C35" s="91" t="s">
        <v>365</v>
      </c>
      <c r="D35" s="6">
        <v>800000</v>
      </c>
    </row>
    <row r="36" spans="1:4" ht="16.5">
      <c r="A36" s="214"/>
      <c r="B36" s="5" t="s">
        <v>359</v>
      </c>
      <c r="C36" s="5"/>
      <c r="D36" s="7">
        <f>SUM(D28:D35)</f>
        <v>23000000</v>
      </c>
    </row>
    <row r="37" spans="1:4" ht="16.5">
      <c r="A37" s="214"/>
      <c r="B37" s="88" t="s">
        <v>304</v>
      </c>
      <c r="C37" s="91" t="s">
        <v>366</v>
      </c>
      <c r="D37" s="6">
        <v>3600000</v>
      </c>
    </row>
    <row r="38" spans="1:4" ht="16.5">
      <c r="A38" s="214"/>
      <c r="B38" s="89"/>
      <c r="C38" s="91" t="s">
        <v>367</v>
      </c>
      <c r="D38" s="6">
        <v>1680000</v>
      </c>
    </row>
    <row r="39" spans="1:4" ht="16.5">
      <c r="A39" s="214"/>
      <c r="B39" s="89"/>
      <c r="C39" s="91" t="s">
        <v>368</v>
      </c>
      <c r="D39" s="6">
        <v>5000000</v>
      </c>
    </row>
    <row r="40" spans="1:4" ht="16.5">
      <c r="A40" s="214"/>
      <c r="B40" s="89"/>
      <c r="C40" s="91" t="s">
        <v>369</v>
      </c>
      <c r="D40" s="6">
        <v>750000</v>
      </c>
    </row>
    <row r="41" spans="1:4" ht="16.5">
      <c r="A41" s="214"/>
      <c r="B41" s="89"/>
      <c r="C41" s="91" t="s">
        <v>357</v>
      </c>
      <c r="D41" s="6">
        <v>1000000</v>
      </c>
    </row>
    <row r="42" spans="1:4" ht="16.5">
      <c r="A42" s="214"/>
      <c r="B42" s="90"/>
      <c r="C42" s="91" t="s">
        <v>370</v>
      </c>
      <c r="D42" s="6">
        <v>500000</v>
      </c>
    </row>
    <row r="43" spans="1:4" ht="16.5">
      <c r="A43" s="214"/>
      <c r="B43" s="5" t="s">
        <v>359</v>
      </c>
      <c r="C43" s="5"/>
      <c r="D43" s="7">
        <f>SUM(D37:D42)</f>
        <v>12530000</v>
      </c>
    </row>
    <row r="44" spans="1:4" ht="31.5">
      <c r="A44" s="214"/>
      <c r="B44" s="88" t="s">
        <v>305</v>
      </c>
      <c r="C44" s="91" t="s">
        <v>357</v>
      </c>
      <c r="D44" s="6">
        <v>100000</v>
      </c>
    </row>
    <row r="45" spans="1:4" ht="16.5">
      <c r="A45" s="214"/>
      <c r="B45" s="89"/>
      <c r="C45" s="91" t="s">
        <v>358</v>
      </c>
      <c r="D45" s="6">
        <v>480000</v>
      </c>
    </row>
    <row r="46" spans="1:4" ht="16.5">
      <c r="A46" s="214"/>
      <c r="B46" s="90"/>
      <c r="C46" s="91" t="s">
        <v>371</v>
      </c>
      <c r="D46" s="6">
        <v>400000</v>
      </c>
    </row>
    <row r="47" spans="1:4" ht="16.5">
      <c r="A47" s="214"/>
      <c r="B47" s="5" t="s">
        <v>359</v>
      </c>
      <c r="C47" s="5"/>
      <c r="D47" s="7">
        <f>SUM(D44:D46)</f>
        <v>980000</v>
      </c>
    </row>
    <row r="48" spans="1:4" ht="31.5">
      <c r="A48" s="214"/>
      <c r="B48" s="88" t="s">
        <v>306</v>
      </c>
      <c r="C48" s="91" t="s">
        <v>373</v>
      </c>
      <c r="D48" s="6">
        <v>1250000</v>
      </c>
    </row>
    <row r="49" spans="1:4" ht="16.5">
      <c r="A49" s="214"/>
      <c r="B49" s="89"/>
      <c r="C49" s="91" t="s">
        <v>319</v>
      </c>
      <c r="D49" s="6">
        <v>1200000</v>
      </c>
    </row>
    <row r="50" spans="1:4" ht="16.5">
      <c r="A50" s="214"/>
      <c r="B50" s="89"/>
      <c r="C50" s="91" t="s">
        <v>357</v>
      </c>
      <c r="D50" s="6">
        <v>200000</v>
      </c>
    </row>
    <row r="51" spans="1:4" ht="16.5">
      <c r="A51" s="214"/>
      <c r="B51" s="89"/>
      <c r="C51" s="91" t="s">
        <v>358</v>
      </c>
      <c r="D51" s="6">
        <v>12000000</v>
      </c>
    </row>
    <row r="52" spans="1:4" ht="16.5">
      <c r="A52" s="214"/>
      <c r="B52" s="90"/>
      <c r="C52" s="91" t="s">
        <v>372</v>
      </c>
      <c r="D52" s="6">
        <v>2000000</v>
      </c>
    </row>
    <row r="53" spans="1:4" ht="16.5">
      <c r="A53" s="214"/>
      <c r="B53" s="5" t="s">
        <v>359</v>
      </c>
      <c r="C53" s="91"/>
      <c r="D53" s="7">
        <f>SUM(D48:D52)</f>
        <v>16650000</v>
      </c>
    </row>
    <row r="54" spans="1:4" ht="31.5">
      <c r="A54" s="214"/>
      <c r="B54" s="88" t="s">
        <v>307</v>
      </c>
      <c r="C54" s="91" t="s">
        <v>374</v>
      </c>
      <c r="D54" s="6">
        <v>7500000</v>
      </c>
    </row>
    <row r="55" spans="1:4" ht="16.5">
      <c r="A55" s="214"/>
      <c r="B55" s="89"/>
      <c r="C55" s="91" t="s">
        <v>358</v>
      </c>
      <c r="D55" s="6">
        <v>3480000</v>
      </c>
    </row>
    <row r="56" spans="1:4" ht="16.5">
      <c r="A56" s="214"/>
      <c r="B56" s="89"/>
      <c r="C56" s="91" t="s">
        <v>372</v>
      </c>
      <c r="D56" s="6">
        <v>5100000</v>
      </c>
    </row>
    <row r="57" spans="1:4" ht="16.5">
      <c r="A57" s="214"/>
      <c r="B57" s="5" t="s">
        <v>359</v>
      </c>
      <c r="C57" s="91"/>
      <c r="D57" s="7">
        <f>SUM(D54:D56)</f>
        <v>16080000</v>
      </c>
    </row>
    <row r="58" spans="1:4" ht="31.5">
      <c r="A58" s="214"/>
      <c r="B58" s="88" t="s">
        <v>308</v>
      </c>
      <c r="C58" s="91" t="s">
        <v>375</v>
      </c>
      <c r="D58" s="6">
        <v>7500000</v>
      </c>
    </row>
    <row r="59" spans="1:4" ht="16.5">
      <c r="A59" s="214"/>
      <c r="B59" s="89"/>
      <c r="C59" s="91" t="s">
        <v>319</v>
      </c>
      <c r="D59" s="6">
        <v>2400000</v>
      </c>
    </row>
    <row r="60" spans="1:4" ht="16.5">
      <c r="A60" s="214"/>
      <c r="B60" s="89"/>
      <c r="C60" s="91" t="s">
        <v>358</v>
      </c>
      <c r="D60" s="6">
        <v>21000000</v>
      </c>
    </row>
    <row r="61" spans="1:4" ht="16.5">
      <c r="A61" s="214"/>
      <c r="B61" s="90"/>
      <c r="C61" s="91" t="s">
        <v>363</v>
      </c>
      <c r="D61" s="6">
        <v>4000000</v>
      </c>
    </row>
    <row r="62" spans="1:4" ht="16.5">
      <c r="A62" s="214"/>
      <c r="B62" s="5" t="s">
        <v>359</v>
      </c>
      <c r="C62" s="5"/>
      <c r="D62" s="7">
        <f>SUM(D58:D61)</f>
        <v>34900000</v>
      </c>
    </row>
    <row r="63" spans="1:4" ht="16.5">
      <c r="A63" s="214"/>
      <c r="B63" s="88" t="s">
        <v>310</v>
      </c>
      <c r="C63" s="91" t="s">
        <v>361</v>
      </c>
      <c r="D63" s="6">
        <v>4200000</v>
      </c>
    </row>
    <row r="64" spans="1:4" ht="31.5">
      <c r="A64" s="214"/>
      <c r="B64" s="89"/>
      <c r="C64" s="91" t="s">
        <v>375</v>
      </c>
      <c r="D64" s="6">
        <v>5000000</v>
      </c>
    </row>
    <row r="65" spans="1:4" ht="16.5">
      <c r="A65" s="214"/>
      <c r="B65" s="89"/>
      <c r="C65" s="91" t="s">
        <v>319</v>
      </c>
      <c r="D65" s="6">
        <v>2400000</v>
      </c>
    </row>
    <row r="66" spans="1:4" ht="16.5">
      <c r="A66" s="214"/>
      <c r="B66" s="89"/>
      <c r="C66" s="91" t="s">
        <v>376</v>
      </c>
      <c r="D66" s="6">
        <v>4200000</v>
      </c>
    </row>
    <row r="67" spans="1:4" ht="16.5">
      <c r="A67" s="214"/>
      <c r="B67" s="89"/>
      <c r="C67" s="91" t="s">
        <v>358</v>
      </c>
      <c r="D67" s="6">
        <v>36000000</v>
      </c>
    </row>
    <row r="68" spans="1:4" ht="16.5">
      <c r="A68" s="214"/>
      <c r="B68" s="90"/>
      <c r="C68" s="91" t="s">
        <v>363</v>
      </c>
      <c r="D68" s="6">
        <v>8000000</v>
      </c>
    </row>
    <row r="69" spans="1:4" ht="16.5">
      <c r="A69" s="214"/>
      <c r="B69" s="5" t="s">
        <v>359</v>
      </c>
      <c r="C69" s="91"/>
      <c r="D69" s="7">
        <f>SUM(D63:D68)</f>
        <v>59800000</v>
      </c>
    </row>
    <row r="70" spans="1:4" ht="31.5">
      <c r="A70" s="214"/>
      <c r="B70" s="88" t="s">
        <v>309</v>
      </c>
      <c r="C70" s="91" t="s">
        <v>375</v>
      </c>
      <c r="D70" s="6">
        <v>12500000</v>
      </c>
    </row>
    <row r="71" spans="1:4" ht="16.5">
      <c r="A71" s="214"/>
      <c r="B71" s="89"/>
      <c r="C71" s="91" t="s">
        <v>319</v>
      </c>
      <c r="D71" s="6">
        <v>9600000</v>
      </c>
    </row>
    <row r="72" spans="1:4" ht="16.5">
      <c r="A72" s="214"/>
      <c r="B72" s="89"/>
      <c r="C72" s="91" t="s">
        <v>358</v>
      </c>
      <c r="D72" s="6">
        <v>18000000</v>
      </c>
    </row>
    <row r="73" spans="1:4" ht="31.5">
      <c r="A73" s="214"/>
      <c r="B73" s="90"/>
      <c r="C73" s="91" t="s">
        <v>377</v>
      </c>
      <c r="D73" s="6">
        <v>16000000</v>
      </c>
    </row>
    <row r="74" spans="1:4" ht="16.5">
      <c r="A74" s="214"/>
      <c r="B74" s="5" t="s">
        <v>359</v>
      </c>
      <c r="C74" s="5"/>
      <c r="D74" s="7">
        <f>SUM(D70:D73)</f>
        <v>56100000</v>
      </c>
    </row>
    <row r="75" spans="1:4" ht="31.5">
      <c r="A75" s="214"/>
      <c r="B75" s="88" t="s">
        <v>311</v>
      </c>
      <c r="C75" s="91" t="s">
        <v>361</v>
      </c>
      <c r="D75" s="6">
        <v>4200000</v>
      </c>
    </row>
    <row r="76" spans="1:4" ht="31.5">
      <c r="A76" s="214"/>
      <c r="B76" s="89"/>
      <c r="C76" s="91" t="s">
        <v>375</v>
      </c>
      <c r="D76" s="6">
        <v>5000000</v>
      </c>
    </row>
    <row r="77" spans="1:4" ht="16.5">
      <c r="A77" s="214"/>
      <c r="B77" s="89"/>
      <c r="C77" s="91" t="s">
        <v>319</v>
      </c>
      <c r="D77" s="6">
        <v>1200000</v>
      </c>
    </row>
    <row r="78" spans="1:4" ht="16.5">
      <c r="A78" s="214"/>
      <c r="B78" s="90"/>
      <c r="C78" s="91" t="s">
        <v>358</v>
      </c>
      <c r="D78" s="6">
        <v>6700000</v>
      </c>
    </row>
    <row r="79" spans="1:4" ht="16.5">
      <c r="A79" s="214"/>
      <c r="B79" s="5" t="s">
        <v>359</v>
      </c>
      <c r="C79" s="5"/>
      <c r="D79" s="7">
        <f>SUM(D75:D78)</f>
        <v>17100000</v>
      </c>
    </row>
    <row r="80" spans="1:4" ht="31.5">
      <c r="A80" s="214"/>
      <c r="B80" s="88" t="s">
        <v>312</v>
      </c>
      <c r="C80" s="91" t="s">
        <v>357</v>
      </c>
      <c r="D80" s="6">
        <v>1000000</v>
      </c>
    </row>
    <row r="81" spans="1:4" ht="16.5">
      <c r="A81" s="214"/>
      <c r="B81" s="90"/>
      <c r="C81" s="91" t="s">
        <v>358</v>
      </c>
      <c r="D81" s="6">
        <v>6000000</v>
      </c>
    </row>
    <row r="82" spans="1:4" ht="16.5">
      <c r="A82" s="214"/>
      <c r="B82" s="5" t="s">
        <v>359</v>
      </c>
      <c r="C82" s="91"/>
      <c r="D82" s="7">
        <f>SUM(D80:D81)</f>
        <v>7000000</v>
      </c>
    </row>
    <row r="83" spans="1:4" ht="31.5">
      <c r="A83" s="214"/>
      <c r="B83" s="88" t="s">
        <v>314</v>
      </c>
      <c r="C83" s="91" t="s">
        <v>378</v>
      </c>
      <c r="D83" s="6">
        <v>485878417</v>
      </c>
    </row>
    <row r="84" spans="1:4" ht="16.5">
      <c r="A84" s="214"/>
      <c r="B84" s="90"/>
      <c r="C84" s="91" t="s">
        <v>379</v>
      </c>
      <c r="D84" s="6">
        <v>289843501</v>
      </c>
    </row>
    <row r="85" spans="1:4" ht="16.5">
      <c r="A85" s="214"/>
      <c r="B85" s="5" t="s">
        <v>359</v>
      </c>
      <c r="C85" s="5"/>
      <c r="D85" s="7">
        <f>SUM(D83:D84)</f>
        <v>775721918</v>
      </c>
    </row>
    <row r="86" spans="1:4" ht="16.5">
      <c r="A86" s="214"/>
      <c r="B86" s="88" t="s">
        <v>313</v>
      </c>
      <c r="C86" s="91" t="s">
        <v>380</v>
      </c>
      <c r="D86" s="6">
        <v>1840000</v>
      </c>
    </row>
    <row r="87" spans="1:4" ht="31.5">
      <c r="A87" s="214"/>
      <c r="B87" s="89"/>
      <c r="C87" s="91" t="s">
        <v>375</v>
      </c>
      <c r="D87" s="6">
        <v>500000</v>
      </c>
    </row>
    <row r="88" spans="1:4" ht="16.5">
      <c r="A88" s="214"/>
      <c r="B88" s="89"/>
      <c r="C88" s="91" t="s">
        <v>357</v>
      </c>
      <c r="D88" s="6">
        <v>900000</v>
      </c>
    </row>
    <row r="89" spans="1:4" ht="16.5">
      <c r="A89" s="214"/>
      <c r="B89" s="89"/>
      <c r="C89" s="91" t="s">
        <v>358</v>
      </c>
      <c r="D89" s="6">
        <v>1800000</v>
      </c>
    </row>
    <row r="90" spans="1:4" ht="16.5">
      <c r="A90" s="214"/>
      <c r="B90" s="90"/>
      <c r="C90" s="91" t="s">
        <v>363</v>
      </c>
      <c r="D90" s="6">
        <v>4600000</v>
      </c>
    </row>
    <row r="91" spans="1:4" ht="16.5">
      <c r="A91" s="214"/>
      <c r="B91" s="5" t="s">
        <v>359</v>
      </c>
      <c r="C91" s="5"/>
      <c r="D91" s="7">
        <f>SUM(D86:D90)</f>
        <v>9640000</v>
      </c>
    </row>
    <row r="92" spans="1:4" ht="31.5">
      <c r="A92" s="214"/>
      <c r="B92" s="88" t="s">
        <v>315</v>
      </c>
      <c r="C92" s="91" t="s">
        <v>361</v>
      </c>
      <c r="D92" s="6">
        <v>600000</v>
      </c>
    </row>
    <row r="93" spans="1:4" ht="31.5">
      <c r="A93" s="214"/>
      <c r="B93" s="89"/>
      <c r="C93" s="91" t="s">
        <v>375</v>
      </c>
      <c r="D93" s="6">
        <v>500000</v>
      </c>
    </row>
    <row r="94" spans="1:4" ht="16.5">
      <c r="A94" s="214"/>
      <c r="B94" s="90"/>
      <c r="C94" s="91" t="s">
        <v>319</v>
      </c>
      <c r="D94" s="6">
        <v>240000</v>
      </c>
    </row>
    <row r="95" spans="1:4" ht="16.5">
      <c r="A95" s="214"/>
      <c r="B95" s="5" t="s">
        <v>359</v>
      </c>
      <c r="C95" s="5"/>
      <c r="D95" s="7">
        <f>SUM(D92:D94)</f>
        <v>1340000</v>
      </c>
    </row>
    <row r="96" spans="1:4" ht="31.5">
      <c r="A96" s="214"/>
      <c r="B96" s="91" t="s">
        <v>316</v>
      </c>
      <c r="C96" s="91" t="s">
        <v>295</v>
      </c>
      <c r="D96" s="6">
        <v>15000000</v>
      </c>
    </row>
    <row r="97" spans="1:4" ht="16.5">
      <c r="A97" s="208"/>
      <c r="B97" s="5" t="s">
        <v>4</v>
      </c>
      <c r="C97" s="5"/>
      <c r="D97" s="7">
        <f>SUM(D96)</f>
        <v>15000000</v>
      </c>
    </row>
    <row r="98" spans="1:4" ht="16.5">
      <c r="A98" s="4"/>
      <c r="B98" s="4"/>
      <c r="C98" s="4"/>
      <c r="D98" s="92"/>
    </row>
    <row r="99" spans="1:4" ht="16.5">
      <c r="A99" s="4"/>
      <c r="B99" s="4" t="s">
        <v>321</v>
      </c>
      <c r="C99" s="4"/>
      <c r="D99" s="92"/>
    </row>
    <row r="100" spans="1:4" ht="16.5">
      <c r="A100" s="207">
        <v>3</v>
      </c>
      <c r="B100" s="45"/>
      <c r="C100" s="5" t="s">
        <v>1</v>
      </c>
      <c r="D100" s="7" t="s">
        <v>2</v>
      </c>
    </row>
    <row r="101" spans="1:4" ht="15.75" customHeight="1">
      <c r="A101" s="214"/>
      <c r="B101" s="218" t="s">
        <v>322</v>
      </c>
      <c r="C101" s="15"/>
      <c r="D101" s="17"/>
    </row>
    <row r="102" spans="1:6" ht="16.5">
      <c r="A102" s="214"/>
      <c r="B102" s="219"/>
      <c r="C102" s="15"/>
      <c r="D102" s="17"/>
      <c r="F102" s="1">
        <f>7123-5335</f>
        <v>1788</v>
      </c>
    </row>
    <row r="103" spans="1:7" ht="15.75" customHeight="1">
      <c r="A103" s="214"/>
      <c r="B103" s="219"/>
      <c r="C103" s="15"/>
      <c r="D103" s="17"/>
      <c r="G103" s="32"/>
    </row>
    <row r="104" spans="1:7" ht="16.5">
      <c r="A104" s="4"/>
      <c r="B104" s="99" t="s">
        <v>323</v>
      </c>
      <c r="C104" s="94"/>
      <c r="D104" s="96"/>
      <c r="G104" s="32"/>
    </row>
    <row r="105" spans="2:4" ht="32.25">
      <c r="B105" s="100" t="s">
        <v>324</v>
      </c>
      <c r="C105" s="95"/>
      <c r="D105" s="97"/>
    </row>
    <row r="106" spans="2:4" ht="32.25">
      <c r="B106" s="100" t="s">
        <v>325</v>
      </c>
      <c r="C106" s="95"/>
      <c r="D106" s="97"/>
    </row>
    <row r="107" spans="2:4" ht="32.25">
      <c r="B107" s="100" t="s">
        <v>326</v>
      </c>
      <c r="C107" s="95"/>
      <c r="D107" s="97"/>
    </row>
    <row r="108" spans="2:4" ht="48">
      <c r="B108" s="100" t="s">
        <v>327</v>
      </c>
      <c r="C108" s="95"/>
      <c r="D108" s="97"/>
    </row>
    <row r="109" spans="2:4" ht="32.25">
      <c r="B109" s="100" t="s">
        <v>330</v>
      </c>
      <c r="C109" s="95"/>
      <c r="D109" s="97"/>
    </row>
    <row r="110" spans="2:4" ht="16.5">
      <c r="B110" s="100"/>
      <c r="C110" s="95"/>
      <c r="D110" s="97"/>
    </row>
    <row r="111" spans="2:4" ht="16.5">
      <c r="B111" s="4" t="s">
        <v>336</v>
      </c>
      <c r="C111" s="95"/>
      <c r="D111" s="97"/>
    </row>
    <row r="112" spans="2:4" ht="32.25">
      <c r="B112" s="100" t="s">
        <v>328</v>
      </c>
      <c r="C112" s="95"/>
      <c r="D112" s="97"/>
    </row>
    <row r="113" spans="2:4" ht="32.25">
      <c r="B113" s="100" t="s">
        <v>329</v>
      </c>
      <c r="C113" s="95"/>
      <c r="D113" s="97"/>
    </row>
    <row r="114" spans="3:4" ht="16.5">
      <c r="C114" s="95"/>
      <c r="D114" s="97"/>
    </row>
    <row r="115" spans="2:4" ht="16.5">
      <c r="B115" s="100"/>
      <c r="C115" s="95"/>
      <c r="D115" s="97"/>
    </row>
    <row r="116" spans="2:4" ht="16.5">
      <c r="B116" s="4" t="s">
        <v>331</v>
      </c>
      <c r="C116" s="95"/>
      <c r="D116" s="97"/>
    </row>
    <row r="117" spans="2:4" ht="48">
      <c r="B117" s="100" t="s">
        <v>332</v>
      </c>
      <c r="C117" s="95"/>
      <c r="D117" s="97"/>
    </row>
    <row r="118" spans="2:4" ht="63.75">
      <c r="B118" s="100" t="s">
        <v>333</v>
      </c>
      <c r="C118" s="95"/>
      <c r="D118" s="97"/>
    </row>
    <row r="119" spans="2:4" ht="32.25">
      <c r="B119" s="100" t="s">
        <v>334</v>
      </c>
      <c r="C119" s="95"/>
      <c r="D119" s="97"/>
    </row>
    <row r="120" spans="2:4" ht="32.25">
      <c r="B120" s="100" t="s">
        <v>335</v>
      </c>
      <c r="C120" s="95"/>
      <c r="D120" s="97"/>
    </row>
    <row r="121" spans="2:4" ht="16.5">
      <c r="B121" s="100"/>
      <c r="C121" s="95"/>
      <c r="D121" s="97"/>
    </row>
    <row r="122" spans="2:4" ht="16.5">
      <c r="B122" s="100"/>
      <c r="C122" s="95"/>
      <c r="D122" s="97"/>
    </row>
    <row r="123" spans="2:4" ht="16.5">
      <c r="B123" s="4" t="s">
        <v>348</v>
      </c>
      <c r="C123" s="95"/>
      <c r="D123" s="97"/>
    </row>
    <row r="124" spans="2:4" ht="16.5">
      <c r="B124" s="94" t="s">
        <v>347</v>
      </c>
      <c r="C124" s="95"/>
      <c r="D124" s="97"/>
    </row>
    <row r="125" spans="2:4" ht="16.5">
      <c r="B125" s="94" t="s">
        <v>349</v>
      </c>
      <c r="C125" s="95"/>
      <c r="D125" s="97"/>
    </row>
    <row r="126" spans="2:4" ht="16.5">
      <c r="B126" s="94" t="s">
        <v>350</v>
      </c>
      <c r="C126" s="95"/>
      <c r="D126" s="97"/>
    </row>
    <row r="127" spans="2:4" ht="16.5">
      <c r="B127" s="94" t="s">
        <v>351</v>
      </c>
      <c r="C127" s="95"/>
      <c r="D127" s="97"/>
    </row>
    <row r="128" spans="2:4" ht="16.5">
      <c r="B128" s="94" t="s">
        <v>352</v>
      </c>
      <c r="C128" s="95"/>
      <c r="D128" s="97"/>
    </row>
    <row r="129" spans="2:4" ht="16.5">
      <c r="B129" s="94" t="s">
        <v>353</v>
      </c>
      <c r="C129" s="95"/>
      <c r="D129" s="97"/>
    </row>
    <row r="130" spans="2:4" ht="16.5">
      <c r="B130" s="94" t="s">
        <v>354</v>
      </c>
      <c r="C130" s="95"/>
      <c r="D130" s="97"/>
    </row>
    <row r="131" spans="2:4" ht="16.5">
      <c r="B131" s="94" t="s">
        <v>354</v>
      </c>
      <c r="C131" s="95"/>
      <c r="D131" s="97"/>
    </row>
    <row r="132" spans="2:4" ht="16.5">
      <c r="B132" s="94" t="s">
        <v>355</v>
      </c>
      <c r="C132" s="95"/>
      <c r="D132" s="97"/>
    </row>
    <row r="133" spans="2:4" ht="16.5">
      <c r="B133" s="94" t="s">
        <v>356</v>
      </c>
      <c r="C133" s="95"/>
      <c r="D133" s="97"/>
    </row>
    <row r="134" spans="2:4" ht="16.5">
      <c r="B134" s="94"/>
      <c r="C134" s="95"/>
      <c r="D134" s="97"/>
    </row>
    <row r="135" spans="2:4" ht="16.5">
      <c r="B135" s="94"/>
      <c r="C135" s="95"/>
      <c r="D135" s="97"/>
    </row>
    <row r="136" spans="2:4" ht="16.5">
      <c r="B136" s="4" t="s">
        <v>337</v>
      </c>
      <c r="C136" s="95"/>
      <c r="D136" s="97"/>
    </row>
    <row r="137" spans="2:4" ht="16.5">
      <c r="B137" s="98" t="s">
        <v>338</v>
      </c>
      <c r="C137" s="95"/>
      <c r="D137" s="97"/>
    </row>
    <row r="138" spans="2:4" ht="16.5">
      <c r="B138" s="95"/>
      <c r="C138" s="95"/>
      <c r="D138" s="97"/>
    </row>
    <row r="139" spans="2:4" ht="16.5">
      <c r="B139" s="95"/>
      <c r="C139" s="95"/>
      <c r="D139" s="97"/>
    </row>
    <row r="140" ht="16.5">
      <c r="B140" s="4" t="s">
        <v>339</v>
      </c>
    </row>
    <row r="141" spans="2:4" ht="16.5">
      <c r="B141" s="101" t="s">
        <v>340</v>
      </c>
      <c r="C141" s="101"/>
      <c r="D141" s="102"/>
    </row>
    <row r="142" spans="2:4" ht="16.5">
      <c r="B142" s="101" t="s">
        <v>341</v>
      </c>
      <c r="C142" s="101"/>
      <c r="D142" s="102"/>
    </row>
    <row r="143" spans="2:4" ht="16.5">
      <c r="B143" s="101" t="s">
        <v>342</v>
      </c>
      <c r="C143" s="101"/>
      <c r="D143" s="102"/>
    </row>
    <row r="144" spans="2:4" ht="16.5">
      <c r="B144" s="101" t="s">
        <v>343</v>
      </c>
      <c r="C144" s="101"/>
      <c r="D144" s="102"/>
    </row>
    <row r="145" spans="2:4" ht="16.5">
      <c r="B145" s="101" t="s">
        <v>344</v>
      </c>
      <c r="C145" s="101"/>
      <c r="D145" s="102"/>
    </row>
    <row r="146" spans="2:4" ht="16.5">
      <c r="B146" s="101"/>
      <c r="C146" s="101"/>
      <c r="D146" s="102"/>
    </row>
    <row r="147" spans="2:4" ht="16.5">
      <c r="B147" s="4" t="s">
        <v>345</v>
      </c>
      <c r="C147" s="101"/>
      <c r="D147" s="102"/>
    </row>
    <row r="148" spans="2:4" ht="33">
      <c r="B148" s="101" t="s">
        <v>346</v>
      </c>
      <c r="C148" s="101"/>
      <c r="D148" s="102"/>
    </row>
    <row r="149" spans="2:4" ht="16.5">
      <c r="B149" s="101"/>
      <c r="C149" s="101"/>
      <c r="D149" s="102"/>
    </row>
    <row r="150" spans="2:4" ht="16.5">
      <c r="B150" s="101"/>
      <c r="C150" s="101"/>
      <c r="D150" s="102"/>
    </row>
    <row r="151" spans="2:4" ht="16.5">
      <c r="B151" s="101"/>
      <c r="C151" s="101"/>
      <c r="D151" s="102"/>
    </row>
    <row r="152" spans="2:4" ht="16.5">
      <c r="B152" s="101"/>
      <c r="C152" s="101"/>
      <c r="D152" s="102"/>
    </row>
    <row r="153" spans="2:4" ht="16.5">
      <c r="B153" s="101"/>
      <c r="C153" s="101"/>
      <c r="D153" s="102"/>
    </row>
    <row r="154" spans="2:4" ht="16.5">
      <c r="B154" s="101"/>
      <c r="C154" s="101"/>
      <c r="D154" s="102"/>
    </row>
    <row r="155" spans="2:4" ht="16.5">
      <c r="B155" s="101"/>
      <c r="C155" s="101"/>
      <c r="D155" s="102"/>
    </row>
    <row r="156" spans="2:4" ht="16.5">
      <c r="B156" s="101"/>
      <c r="C156" s="101"/>
      <c r="D156" s="102"/>
    </row>
    <row r="157" spans="2:4" ht="16.5">
      <c r="B157" s="101"/>
      <c r="C157" s="101"/>
      <c r="D157" s="102"/>
    </row>
    <row r="158" spans="2:4" ht="16.5">
      <c r="B158" s="101"/>
      <c r="C158" s="101"/>
      <c r="D158" s="102"/>
    </row>
  </sheetData>
  <sheetProtection/>
  <mergeCells count="4">
    <mergeCell ref="A4:A9"/>
    <mergeCell ref="A13:A97"/>
    <mergeCell ref="A100:A103"/>
    <mergeCell ref="B101:B103"/>
  </mergeCells>
  <printOptions/>
  <pageMargins left="0.7086614173228347" right="0.7086614173228347" top="0.7480314960629921" bottom="0.7480314960629921" header="0.31496062992125984" footer="0.31496062992125984"/>
  <pageSetup firstPageNumber="1" useFirstPageNumber="1" horizontalDpi="600" verticalDpi="600" orientation="landscape" r:id="rId1"/>
  <headerFooter>
    <oddFooter>&amp;CPage &amp;P</oddFooter>
  </headerFooter>
</worksheet>
</file>

<file path=xl/worksheets/sheet7.xml><?xml version="1.0" encoding="utf-8"?>
<worksheet xmlns="http://schemas.openxmlformats.org/spreadsheetml/2006/main" xmlns:r="http://schemas.openxmlformats.org/officeDocument/2006/relationships">
  <dimension ref="A1:H119"/>
  <sheetViews>
    <sheetView zoomScalePageLayoutView="0" workbookViewId="0" topLeftCell="C1">
      <selection activeCell="E7" sqref="E7"/>
    </sheetView>
  </sheetViews>
  <sheetFormatPr defaultColWidth="9.140625" defaultRowHeight="15"/>
  <cols>
    <col min="1" max="1" width="9.00390625" style="148" customWidth="1"/>
    <col min="2" max="2" width="41.00390625" style="148" customWidth="1"/>
    <col min="3" max="3" width="18.421875" style="148" customWidth="1"/>
    <col min="4" max="4" width="19.7109375" style="148" customWidth="1"/>
    <col min="5" max="5" width="31.57421875" style="148" customWidth="1"/>
    <col min="6" max="6" width="21.421875" style="148" customWidth="1"/>
    <col min="7" max="7" width="19.421875" style="149" customWidth="1"/>
    <col min="8" max="8" width="18.7109375" style="149" customWidth="1"/>
    <col min="9" max="16384" width="9.00390625" style="148" customWidth="1"/>
  </cols>
  <sheetData>
    <row r="1" spans="2:8" ht="15">
      <c r="B1" s="251" t="s">
        <v>826</v>
      </c>
      <c r="C1" s="251"/>
      <c r="D1" s="251"/>
      <c r="E1" s="251"/>
      <c r="F1" s="251"/>
      <c r="G1" s="251"/>
      <c r="H1" s="251"/>
    </row>
    <row r="2" spans="1:8" ht="16.5" customHeight="1">
      <c r="A2" s="130"/>
      <c r="B2" s="252" t="s">
        <v>622</v>
      </c>
      <c r="C2" s="252" t="s">
        <v>623</v>
      </c>
      <c r="D2" s="252"/>
      <c r="E2" s="257" t="s">
        <v>656</v>
      </c>
      <c r="F2" s="252" t="s">
        <v>714</v>
      </c>
      <c r="G2" s="252"/>
      <c r="H2" s="252"/>
    </row>
    <row r="3" spans="1:8" ht="15">
      <c r="A3" s="130"/>
      <c r="B3" s="252"/>
      <c r="C3" s="131" t="s">
        <v>655</v>
      </c>
      <c r="D3" s="131" t="s">
        <v>654</v>
      </c>
      <c r="E3" s="258"/>
      <c r="F3" s="131" t="s">
        <v>651</v>
      </c>
      <c r="G3" s="153" t="s">
        <v>653</v>
      </c>
      <c r="H3" s="153" t="s">
        <v>652</v>
      </c>
    </row>
    <row r="4" spans="1:8" ht="15">
      <c r="A4" s="190" t="s">
        <v>783</v>
      </c>
      <c r="B4" s="253" t="s">
        <v>784</v>
      </c>
      <c r="C4" s="253"/>
      <c r="D4" s="253"/>
      <c r="E4" s="253"/>
      <c r="F4" s="253"/>
      <c r="G4" s="253"/>
      <c r="H4" s="253"/>
    </row>
    <row r="5" spans="1:8" ht="30">
      <c r="A5" s="130">
        <v>1</v>
      </c>
      <c r="B5" s="130" t="s">
        <v>657</v>
      </c>
      <c r="C5" s="130" t="s">
        <v>813</v>
      </c>
      <c r="D5" s="130"/>
      <c r="E5" s="130" t="s">
        <v>786</v>
      </c>
      <c r="F5" s="130"/>
      <c r="G5" s="150">
        <v>504384000</v>
      </c>
      <c r="H5" s="150"/>
    </row>
    <row r="6" spans="1:8" ht="15">
      <c r="A6" s="130"/>
      <c r="B6" s="131" t="s">
        <v>785</v>
      </c>
      <c r="C6" s="131"/>
      <c r="D6" s="130"/>
      <c r="E6" s="130"/>
      <c r="F6" s="130"/>
      <c r="G6" s="117">
        <f>SUM(G5)</f>
        <v>504384000</v>
      </c>
      <c r="H6" s="117">
        <f>SUM(H5)</f>
        <v>0</v>
      </c>
    </row>
    <row r="7" spans="1:8" ht="15">
      <c r="A7" s="130"/>
      <c r="B7" s="131"/>
      <c r="C7" s="131"/>
      <c r="D7" s="130"/>
      <c r="E7" s="130"/>
      <c r="F7" s="130"/>
      <c r="G7" s="117"/>
      <c r="H7" s="117"/>
    </row>
    <row r="8" spans="1:8" ht="15">
      <c r="A8" s="130"/>
      <c r="B8" s="253" t="s">
        <v>787</v>
      </c>
      <c r="C8" s="253"/>
      <c r="D8" s="253"/>
      <c r="E8" s="253"/>
      <c r="F8" s="253"/>
      <c r="G8" s="253"/>
      <c r="H8" s="253"/>
    </row>
    <row r="9" spans="1:8" ht="30">
      <c r="A9" s="130">
        <v>1</v>
      </c>
      <c r="B9" s="186" t="s">
        <v>383</v>
      </c>
      <c r="C9" s="186" t="s">
        <v>690</v>
      </c>
      <c r="D9" s="130" t="s">
        <v>659</v>
      </c>
      <c r="E9" s="130" t="s">
        <v>660</v>
      </c>
      <c r="F9" s="150">
        <v>20000000</v>
      </c>
      <c r="G9" s="150"/>
      <c r="H9" s="150"/>
    </row>
    <row r="10" spans="1:8" ht="30">
      <c r="A10" s="130">
        <v>2</v>
      </c>
      <c r="B10" s="130" t="s">
        <v>624</v>
      </c>
      <c r="C10" s="130" t="s">
        <v>715</v>
      </c>
      <c r="D10" s="130" t="s">
        <v>661</v>
      </c>
      <c r="E10" s="130" t="s">
        <v>662</v>
      </c>
      <c r="F10" s="150">
        <v>120000000</v>
      </c>
      <c r="G10" s="150"/>
      <c r="H10" s="150"/>
    </row>
    <row r="11" spans="1:8" ht="30">
      <c r="A11" s="130">
        <v>3</v>
      </c>
      <c r="B11" s="130" t="s">
        <v>393</v>
      </c>
      <c r="C11" s="130" t="s">
        <v>814</v>
      </c>
      <c r="D11" s="130" t="s">
        <v>663</v>
      </c>
      <c r="E11" s="130" t="s">
        <v>664</v>
      </c>
      <c r="F11" s="154">
        <v>592299890</v>
      </c>
      <c r="G11" s="150"/>
      <c r="H11" s="154"/>
    </row>
    <row r="12" spans="1:8" ht="30">
      <c r="A12" s="130">
        <v>4</v>
      </c>
      <c r="B12" s="130" t="s">
        <v>625</v>
      </c>
      <c r="C12" s="130" t="s">
        <v>665</v>
      </c>
      <c r="D12" s="130" t="s">
        <v>666</v>
      </c>
      <c r="E12" s="130" t="s">
        <v>667</v>
      </c>
      <c r="F12" s="150">
        <v>9000000</v>
      </c>
      <c r="G12" s="150"/>
      <c r="H12" s="150"/>
    </row>
    <row r="13" spans="1:8" ht="15">
      <c r="A13" s="130">
        <v>5</v>
      </c>
      <c r="B13" s="130" t="s">
        <v>626</v>
      </c>
      <c r="C13" s="130" t="s">
        <v>815</v>
      </c>
      <c r="D13" s="130" t="s">
        <v>668</v>
      </c>
      <c r="E13" s="130" t="s">
        <v>669</v>
      </c>
      <c r="F13" s="150">
        <v>20000000</v>
      </c>
      <c r="G13" s="150"/>
      <c r="H13" s="150"/>
    </row>
    <row r="14" spans="1:8" ht="31.5" customHeight="1">
      <c r="A14" s="130">
        <v>6</v>
      </c>
      <c r="B14" s="186" t="s">
        <v>618</v>
      </c>
      <c r="C14" s="130" t="s">
        <v>814</v>
      </c>
      <c r="D14" s="186" t="s">
        <v>816</v>
      </c>
      <c r="E14" s="130" t="s">
        <v>670</v>
      </c>
      <c r="F14" s="116">
        <v>280000000</v>
      </c>
      <c r="G14" s="150"/>
      <c r="H14" s="116"/>
    </row>
    <row r="15" spans="1:8" ht="30">
      <c r="A15" s="130">
        <v>7</v>
      </c>
      <c r="B15" s="186" t="s">
        <v>619</v>
      </c>
      <c r="C15" s="186" t="s">
        <v>678</v>
      </c>
      <c r="D15" s="130" t="s">
        <v>716</v>
      </c>
      <c r="E15" s="130" t="s">
        <v>670</v>
      </c>
      <c r="F15" s="116">
        <v>10000000</v>
      </c>
      <c r="G15" s="150"/>
      <c r="H15" s="116"/>
    </row>
    <row r="16" spans="1:8" ht="31.5">
      <c r="A16" s="130">
        <v>8</v>
      </c>
      <c r="B16" s="103" t="s">
        <v>613</v>
      </c>
      <c r="C16" s="106" t="s">
        <v>813</v>
      </c>
      <c r="D16" s="130"/>
      <c r="E16" s="130" t="s">
        <v>658</v>
      </c>
      <c r="F16" s="116">
        <v>80000000</v>
      </c>
      <c r="G16" s="150"/>
      <c r="H16" s="116"/>
    </row>
    <row r="17" spans="1:8" ht="30">
      <c r="A17" s="130">
        <v>9</v>
      </c>
      <c r="B17" s="130" t="s">
        <v>627</v>
      </c>
      <c r="C17" s="106" t="s">
        <v>809</v>
      </c>
      <c r="D17" s="130"/>
      <c r="E17" s="130" t="s">
        <v>671</v>
      </c>
      <c r="F17" s="119">
        <v>13406252</v>
      </c>
      <c r="G17" s="150"/>
      <c r="H17" s="119"/>
    </row>
    <row r="18" spans="1:8" ht="45">
      <c r="A18" s="130">
        <v>10</v>
      </c>
      <c r="B18" s="130" t="s">
        <v>628</v>
      </c>
      <c r="C18" s="130" t="s">
        <v>721</v>
      </c>
      <c r="D18" s="130" t="s">
        <v>672</v>
      </c>
      <c r="E18" s="130" t="s">
        <v>673</v>
      </c>
      <c r="F18" s="150">
        <v>135000000</v>
      </c>
      <c r="G18" s="150"/>
      <c r="H18" s="150"/>
    </row>
    <row r="19" spans="1:8" ht="30">
      <c r="A19" s="130">
        <v>11</v>
      </c>
      <c r="B19" s="130" t="s">
        <v>629</v>
      </c>
      <c r="C19" s="130" t="s">
        <v>722</v>
      </c>
      <c r="D19" s="130" t="s">
        <v>674</v>
      </c>
      <c r="E19" s="130" t="s">
        <v>675</v>
      </c>
      <c r="F19" s="150">
        <v>45000000</v>
      </c>
      <c r="G19" s="150"/>
      <c r="H19" s="150"/>
    </row>
    <row r="20" spans="1:8" ht="45">
      <c r="A20" s="130">
        <v>12</v>
      </c>
      <c r="B20" s="111" t="s">
        <v>617</v>
      </c>
      <c r="C20" s="111" t="s">
        <v>676</v>
      </c>
      <c r="D20" s="111" t="s">
        <v>676</v>
      </c>
      <c r="E20" s="130" t="s">
        <v>677</v>
      </c>
      <c r="F20" s="116">
        <v>220032402</v>
      </c>
      <c r="G20" s="150"/>
      <c r="H20" s="116"/>
    </row>
    <row r="21" spans="1:8" ht="30">
      <c r="A21" s="130">
        <v>13</v>
      </c>
      <c r="B21" s="111" t="s">
        <v>440</v>
      </c>
      <c r="C21" s="111" t="s">
        <v>725</v>
      </c>
      <c r="D21" s="111" t="s">
        <v>725</v>
      </c>
      <c r="E21" s="130" t="s">
        <v>726</v>
      </c>
      <c r="F21" s="116">
        <v>2500000</v>
      </c>
      <c r="G21" s="150"/>
      <c r="H21" s="116"/>
    </row>
    <row r="22" spans="1:8" ht="60">
      <c r="A22" s="130">
        <v>14</v>
      </c>
      <c r="B22" s="111" t="s">
        <v>443</v>
      </c>
      <c r="C22" s="111" t="s">
        <v>724</v>
      </c>
      <c r="D22" s="111" t="s">
        <v>724</v>
      </c>
      <c r="E22" s="130" t="s">
        <v>726</v>
      </c>
      <c r="F22" s="116">
        <v>11840000</v>
      </c>
      <c r="G22" s="150"/>
      <c r="H22" s="116"/>
    </row>
    <row r="23" spans="1:8" ht="30">
      <c r="A23" s="130">
        <v>15</v>
      </c>
      <c r="B23" s="111" t="s">
        <v>444</v>
      </c>
      <c r="C23" s="111" t="s">
        <v>723</v>
      </c>
      <c r="D23" s="111" t="s">
        <v>723</v>
      </c>
      <c r="E23" s="130" t="s">
        <v>726</v>
      </c>
      <c r="F23" s="116">
        <v>1500000</v>
      </c>
      <c r="G23" s="150"/>
      <c r="H23" s="116"/>
    </row>
    <row r="24" spans="1:8" ht="45">
      <c r="A24" s="130">
        <v>16</v>
      </c>
      <c r="B24" s="186" t="s">
        <v>615</v>
      </c>
      <c r="C24" s="186" t="s">
        <v>690</v>
      </c>
      <c r="D24" s="186" t="s">
        <v>690</v>
      </c>
      <c r="E24" s="130" t="s">
        <v>726</v>
      </c>
      <c r="F24" s="119">
        <v>30000000</v>
      </c>
      <c r="G24" s="150"/>
      <c r="H24" s="119"/>
    </row>
    <row r="25" spans="1:8" ht="105">
      <c r="A25" s="130">
        <v>17</v>
      </c>
      <c r="B25" s="186" t="s">
        <v>614</v>
      </c>
      <c r="C25" s="130" t="s">
        <v>718</v>
      </c>
      <c r="D25" s="186" t="s">
        <v>679</v>
      </c>
      <c r="E25" s="130" t="s">
        <v>680</v>
      </c>
      <c r="F25" s="119">
        <v>150000000</v>
      </c>
      <c r="G25" s="150"/>
      <c r="H25" s="119"/>
    </row>
    <row r="26" spans="1:8" ht="30">
      <c r="A26" s="130">
        <v>18</v>
      </c>
      <c r="B26" s="186" t="s">
        <v>430</v>
      </c>
      <c r="C26" s="186" t="s">
        <v>690</v>
      </c>
      <c r="D26" s="130" t="s">
        <v>659</v>
      </c>
      <c r="E26" s="130" t="s">
        <v>681</v>
      </c>
      <c r="F26" s="116">
        <v>40000000</v>
      </c>
      <c r="G26" s="150"/>
      <c r="H26" s="116"/>
    </row>
    <row r="27" spans="1:8" ht="45">
      <c r="A27" s="130">
        <v>19</v>
      </c>
      <c r="B27" s="186" t="s">
        <v>616</v>
      </c>
      <c r="C27" s="186" t="s">
        <v>717</v>
      </c>
      <c r="D27" s="186" t="s">
        <v>717</v>
      </c>
      <c r="E27" s="130"/>
      <c r="F27" s="116">
        <v>15000000</v>
      </c>
      <c r="G27" s="150"/>
      <c r="H27" s="116"/>
    </row>
    <row r="28" spans="1:8" ht="30">
      <c r="A28" s="130">
        <v>20</v>
      </c>
      <c r="B28" s="186" t="s">
        <v>433</v>
      </c>
      <c r="C28" s="186" t="s">
        <v>690</v>
      </c>
      <c r="D28" s="130" t="s">
        <v>690</v>
      </c>
      <c r="E28" s="130"/>
      <c r="F28" s="116">
        <v>30000000</v>
      </c>
      <c r="G28" s="150"/>
      <c r="H28" s="116"/>
    </row>
    <row r="29" spans="1:8" ht="75">
      <c r="A29" s="130">
        <v>21</v>
      </c>
      <c r="B29" s="151" t="s">
        <v>630</v>
      </c>
      <c r="C29" s="151" t="s">
        <v>809</v>
      </c>
      <c r="D29" s="151"/>
      <c r="E29" s="130" t="s">
        <v>682</v>
      </c>
      <c r="F29" s="150">
        <v>182500000</v>
      </c>
      <c r="G29" s="150"/>
      <c r="H29" s="150"/>
    </row>
    <row r="30" spans="1:8" ht="15" customHeight="1">
      <c r="A30" s="130"/>
      <c r="B30" s="253" t="s">
        <v>788</v>
      </c>
      <c r="C30" s="253"/>
      <c r="D30" s="253"/>
      <c r="E30" s="131"/>
      <c r="F30" s="152">
        <f>SUM(F9:F29)</f>
        <v>2008078544</v>
      </c>
      <c r="G30" s="152">
        <f>SUM(G9:G29)</f>
        <v>0</v>
      </c>
      <c r="H30" s="152">
        <f>SUM(H9:H29)</f>
        <v>0</v>
      </c>
    </row>
    <row r="31" spans="1:8" ht="15" customHeight="1">
      <c r="A31" s="130"/>
      <c r="B31" s="135"/>
      <c r="C31" s="135"/>
      <c r="D31" s="135"/>
      <c r="E31" s="131"/>
      <c r="F31" s="152"/>
      <c r="G31" s="152"/>
      <c r="H31" s="152"/>
    </row>
    <row r="32" spans="1:8" ht="15" customHeight="1">
      <c r="A32" s="130"/>
      <c r="B32" s="253" t="s">
        <v>789</v>
      </c>
      <c r="C32" s="253"/>
      <c r="D32" s="253"/>
      <c r="E32" s="253"/>
      <c r="F32" s="253"/>
      <c r="G32" s="253"/>
      <c r="H32" s="253"/>
    </row>
    <row r="33" spans="1:8" ht="150">
      <c r="A33" s="130">
        <v>1</v>
      </c>
      <c r="B33" s="186" t="s">
        <v>683</v>
      </c>
      <c r="C33" s="130" t="s">
        <v>817</v>
      </c>
      <c r="D33" s="186" t="s">
        <v>684</v>
      </c>
      <c r="E33" s="130" t="s">
        <v>670</v>
      </c>
      <c r="F33" s="130"/>
      <c r="G33" s="119">
        <v>435375000</v>
      </c>
      <c r="H33" s="119"/>
    </row>
    <row r="34" spans="1:8" ht="120">
      <c r="A34" s="130">
        <v>2</v>
      </c>
      <c r="B34" s="186" t="s">
        <v>686</v>
      </c>
      <c r="C34" s="130" t="s">
        <v>690</v>
      </c>
      <c r="D34" s="186" t="s">
        <v>685</v>
      </c>
      <c r="E34" s="130" t="s">
        <v>670</v>
      </c>
      <c r="F34" s="130"/>
      <c r="G34" s="118">
        <v>279542714</v>
      </c>
      <c r="H34" s="118"/>
    </row>
    <row r="35" spans="1:8" ht="135">
      <c r="A35" s="130">
        <v>3</v>
      </c>
      <c r="B35" s="186" t="s">
        <v>688</v>
      </c>
      <c r="C35" s="130" t="s">
        <v>690</v>
      </c>
      <c r="D35" s="186" t="s">
        <v>687</v>
      </c>
      <c r="E35" s="130" t="s">
        <v>689</v>
      </c>
      <c r="F35" s="130"/>
      <c r="G35" s="118">
        <v>93600000</v>
      </c>
      <c r="H35" s="118"/>
    </row>
    <row r="36" spans="1:8" ht="15">
      <c r="A36" s="130">
        <v>4</v>
      </c>
      <c r="B36" s="106" t="s">
        <v>425</v>
      </c>
      <c r="C36" s="106" t="s">
        <v>690</v>
      </c>
      <c r="D36" s="130" t="s">
        <v>691</v>
      </c>
      <c r="E36" s="130" t="s">
        <v>692</v>
      </c>
      <c r="F36" s="130"/>
      <c r="G36" s="119">
        <v>74311286</v>
      </c>
      <c r="H36" s="119"/>
    </row>
    <row r="37" spans="1:8" ht="30">
      <c r="A37" s="130">
        <v>5</v>
      </c>
      <c r="B37" s="106" t="s">
        <v>426</v>
      </c>
      <c r="C37" s="106" t="s">
        <v>693</v>
      </c>
      <c r="D37" s="106" t="s">
        <v>693</v>
      </c>
      <c r="E37" s="130" t="s">
        <v>692</v>
      </c>
      <c r="F37" s="130"/>
      <c r="G37" s="119">
        <v>100000000</v>
      </c>
      <c r="H37" s="119"/>
    </row>
    <row r="38" spans="1:8" ht="16.5" customHeight="1">
      <c r="A38" s="130"/>
      <c r="B38" s="197" t="s">
        <v>790</v>
      </c>
      <c r="C38" s="197"/>
      <c r="D38" s="197"/>
      <c r="E38" s="197"/>
      <c r="F38" s="130"/>
      <c r="G38" s="120">
        <f>SUM(G33:G37)</f>
        <v>982829000</v>
      </c>
      <c r="H38" s="120">
        <f>SUM(H33:H37)</f>
        <v>0</v>
      </c>
    </row>
    <row r="39" spans="1:8" ht="16.5" customHeight="1">
      <c r="A39" s="130"/>
      <c r="B39" s="185"/>
      <c r="C39" s="185"/>
      <c r="D39" s="185"/>
      <c r="E39" s="185"/>
      <c r="F39" s="130"/>
      <c r="G39" s="120"/>
      <c r="H39" s="120"/>
    </row>
    <row r="40" spans="1:8" ht="16.5" customHeight="1">
      <c r="A40" s="130"/>
      <c r="B40" s="197" t="s">
        <v>791</v>
      </c>
      <c r="C40" s="197"/>
      <c r="D40" s="197"/>
      <c r="E40" s="197"/>
      <c r="F40" s="197"/>
      <c r="G40" s="197"/>
      <c r="H40" s="197"/>
    </row>
    <row r="41" spans="1:8" ht="45">
      <c r="A41" s="130">
        <v>1</v>
      </c>
      <c r="B41" s="186" t="s">
        <v>821</v>
      </c>
      <c r="C41" s="186" t="s">
        <v>818</v>
      </c>
      <c r="D41" s="130"/>
      <c r="E41" s="130"/>
      <c r="F41" s="130"/>
      <c r="G41" s="130"/>
      <c r="H41" s="119">
        <v>3800000</v>
      </c>
    </row>
    <row r="42" spans="1:8" ht="30">
      <c r="A42" s="130">
        <v>2</v>
      </c>
      <c r="B42" s="186" t="s">
        <v>396</v>
      </c>
      <c r="C42" s="186" t="s">
        <v>818</v>
      </c>
      <c r="D42" s="130" t="s">
        <v>690</v>
      </c>
      <c r="E42" s="130"/>
      <c r="F42" s="130"/>
      <c r="G42" s="130"/>
      <c r="H42" s="119">
        <v>30600000</v>
      </c>
    </row>
    <row r="43" spans="1:8" ht="45">
      <c r="A43" s="130">
        <v>3</v>
      </c>
      <c r="B43" s="186" t="s">
        <v>397</v>
      </c>
      <c r="C43" s="186" t="s">
        <v>695</v>
      </c>
      <c r="D43" s="130" t="s">
        <v>694</v>
      </c>
      <c r="E43" s="130" t="s">
        <v>696</v>
      </c>
      <c r="F43" s="130"/>
      <c r="G43" s="130"/>
      <c r="H43" s="119">
        <v>8500000</v>
      </c>
    </row>
    <row r="44" spans="1:8" ht="60">
      <c r="A44" s="130">
        <v>4</v>
      </c>
      <c r="B44" s="186" t="s">
        <v>620</v>
      </c>
      <c r="C44" s="186" t="s">
        <v>690</v>
      </c>
      <c r="D44" s="130" t="s">
        <v>690</v>
      </c>
      <c r="E44" s="130" t="s">
        <v>696</v>
      </c>
      <c r="F44" s="130"/>
      <c r="G44" s="130"/>
      <c r="H44" s="118">
        <v>3400000</v>
      </c>
    </row>
    <row r="45" spans="1:8" ht="45">
      <c r="A45" s="130">
        <v>5</v>
      </c>
      <c r="B45" s="186" t="s">
        <v>610</v>
      </c>
      <c r="C45" s="186" t="s">
        <v>690</v>
      </c>
      <c r="D45" s="130" t="s">
        <v>690</v>
      </c>
      <c r="E45" s="130" t="s">
        <v>696</v>
      </c>
      <c r="F45" s="130"/>
      <c r="G45" s="130"/>
      <c r="H45" s="118">
        <v>3420000</v>
      </c>
    </row>
    <row r="46" spans="1:8" ht="60">
      <c r="A46" s="130">
        <v>6</v>
      </c>
      <c r="B46" s="186" t="s">
        <v>698</v>
      </c>
      <c r="C46" s="186" t="s">
        <v>719</v>
      </c>
      <c r="D46" s="186" t="s">
        <v>697</v>
      </c>
      <c r="E46" s="130" t="s">
        <v>699</v>
      </c>
      <c r="F46" s="130"/>
      <c r="G46" s="119">
        <v>473315290</v>
      </c>
      <c r="H46" s="119"/>
    </row>
    <row r="47" spans="1:8" ht="30">
      <c r="A47" s="130">
        <v>7</v>
      </c>
      <c r="B47" s="186" t="s">
        <v>700</v>
      </c>
      <c r="C47" s="186" t="s">
        <v>690</v>
      </c>
      <c r="D47" s="186" t="s">
        <v>690</v>
      </c>
      <c r="E47" s="130" t="s">
        <v>701</v>
      </c>
      <c r="F47" s="130"/>
      <c r="G47" s="130"/>
      <c r="H47" s="119">
        <v>60000000</v>
      </c>
    </row>
    <row r="48" spans="1:8" ht="30">
      <c r="A48" s="130">
        <v>8</v>
      </c>
      <c r="B48" s="186" t="s">
        <v>621</v>
      </c>
      <c r="C48" s="186" t="s">
        <v>720</v>
      </c>
      <c r="D48" s="130" t="s">
        <v>702</v>
      </c>
      <c r="E48" s="130" t="s">
        <v>703</v>
      </c>
      <c r="F48" s="130"/>
      <c r="G48" s="130"/>
      <c r="H48" s="119">
        <v>134842024</v>
      </c>
    </row>
    <row r="49" spans="1:8" ht="15" customHeight="1">
      <c r="A49" s="130"/>
      <c r="B49" s="253" t="s">
        <v>825</v>
      </c>
      <c r="C49" s="253"/>
      <c r="D49" s="253"/>
      <c r="E49" s="253"/>
      <c r="F49" s="131"/>
      <c r="G49" s="153">
        <f>SUM(G41:G48)</f>
        <v>473315290</v>
      </c>
      <c r="H49" s="153">
        <f>SUM(H41:H48)</f>
        <v>244562024</v>
      </c>
    </row>
    <row r="50" spans="1:8" ht="15">
      <c r="A50" s="130"/>
      <c r="B50" s="135"/>
      <c r="C50" s="135"/>
      <c r="D50" s="135"/>
      <c r="E50" s="135"/>
      <c r="F50" s="135"/>
      <c r="G50" s="153"/>
      <c r="H50" s="153"/>
    </row>
    <row r="51" spans="1:8" ht="15">
      <c r="A51" s="130"/>
      <c r="B51" s="253" t="s">
        <v>792</v>
      </c>
      <c r="C51" s="253"/>
      <c r="D51" s="253"/>
      <c r="E51" s="253"/>
      <c r="F51" s="253"/>
      <c r="G51" s="253"/>
      <c r="H51" s="253"/>
    </row>
    <row r="52" spans="1:8" ht="105">
      <c r="A52" s="130">
        <v>1</v>
      </c>
      <c r="B52" s="186" t="s">
        <v>735</v>
      </c>
      <c r="C52" s="186" t="s">
        <v>823</v>
      </c>
      <c r="D52" s="186" t="s">
        <v>824</v>
      </c>
      <c r="E52" s="130" t="s">
        <v>738</v>
      </c>
      <c r="F52" s="130"/>
      <c r="G52" s="119">
        <v>153600000</v>
      </c>
      <c r="H52" s="119"/>
    </row>
    <row r="53" spans="1:8" ht="105">
      <c r="A53" s="130">
        <v>2</v>
      </c>
      <c r="B53" s="186" t="s">
        <v>737</v>
      </c>
      <c r="C53" s="186" t="s">
        <v>823</v>
      </c>
      <c r="D53" s="186" t="s">
        <v>824</v>
      </c>
      <c r="E53" s="130" t="s">
        <v>738</v>
      </c>
      <c r="F53" s="130"/>
      <c r="G53" s="119">
        <v>73800000</v>
      </c>
      <c r="H53" s="119"/>
    </row>
    <row r="54" spans="1:8" ht="105">
      <c r="A54" s="130">
        <v>3</v>
      </c>
      <c r="B54" s="186" t="s">
        <v>736</v>
      </c>
      <c r="C54" s="186" t="s">
        <v>823</v>
      </c>
      <c r="D54" s="186" t="s">
        <v>824</v>
      </c>
      <c r="E54" s="130" t="s">
        <v>738</v>
      </c>
      <c r="F54" s="130"/>
      <c r="G54" s="119">
        <v>415200000</v>
      </c>
      <c r="H54" s="119"/>
    </row>
    <row r="55" spans="1:8" ht="30">
      <c r="A55" s="130">
        <v>4</v>
      </c>
      <c r="B55" s="186" t="s">
        <v>402</v>
      </c>
      <c r="C55" s="186" t="s">
        <v>814</v>
      </c>
      <c r="D55" s="186"/>
      <c r="E55" s="130" t="s">
        <v>738</v>
      </c>
      <c r="F55" s="130"/>
      <c r="G55" s="119">
        <v>101500000</v>
      </c>
      <c r="H55" s="119"/>
    </row>
    <row r="56" spans="1:8" ht="30">
      <c r="A56" s="130">
        <v>5</v>
      </c>
      <c r="B56" s="186" t="s">
        <v>403</v>
      </c>
      <c r="C56" s="186"/>
      <c r="D56" s="186"/>
      <c r="E56" s="130" t="s">
        <v>738</v>
      </c>
      <c r="F56" s="130"/>
      <c r="G56" s="119">
        <v>39160000</v>
      </c>
      <c r="H56" s="119"/>
    </row>
    <row r="57" spans="1:8" ht="15" customHeight="1">
      <c r="A57" s="130"/>
      <c r="B57" s="253" t="s">
        <v>793</v>
      </c>
      <c r="C57" s="253"/>
      <c r="D57" s="253"/>
      <c r="E57" s="253"/>
      <c r="F57" s="131"/>
      <c r="G57" s="153">
        <f>SUM(G52:G56)</f>
        <v>783260000</v>
      </c>
      <c r="H57" s="153">
        <f>SUM(H52:H56)</f>
        <v>0</v>
      </c>
    </row>
    <row r="58" spans="1:8" ht="15" customHeight="1">
      <c r="A58" s="130"/>
      <c r="B58" s="135"/>
      <c r="C58" s="135"/>
      <c r="D58" s="135"/>
      <c r="E58" s="135"/>
      <c r="F58" s="131"/>
      <c r="G58" s="153"/>
      <c r="H58" s="153"/>
    </row>
    <row r="59" spans="1:8" ht="15" customHeight="1">
      <c r="A59" s="130"/>
      <c r="B59" s="135" t="s">
        <v>795</v>
      </c>
      <c r="C59" s="135"/>
      <c r="D59" s="135"/>
      <c r="E59" s="135"/>
      <c r="F59" s="131"/>
      <c r="G59" s="153"/>
      <c r="H59" s="153"/>
    </row>
    <row r="60" spans="1:8" ht="30">
      <c r="A60" s="130">
        <v>1</v>
      </c>
      <c r="B60" s="130" t="s">
        <v>794</v>
      </c>
      <c r="C60" s="130" t="s">
        <v>704</v>
      </c>
      <c r="D60" s="130" t="s">
        <v>704</v>
      </c>
      <c r="E60" s="130" t="s">
        <v>705</v>
      </c>
      <c r="F60" s="130"/>
      <c r="G60" s="130"/>
      <c r="H60" s="119">
        <v>806613000</v>
      </c>
    </row>
    <row r="61" spans="1:8" ht="15">
      <c r="A61" s="130"/>
      <c r="B61" s="254" t="s">
        <v>796</v>
      </c>
      <c r="C61" s="256"/>
      <c r="D61" s="255"/>
      <c r="E61" s="131"/>
      <c r="F61" s="131"/>
      <c r="G61" s="153"/>
      <c r="H61" s="153">
        <f>SUM(H60)</f>
        <v>806613000</v>
      </c>
    </row>
    <row r="62" spans="1:8" ht="15">
      <c r="A62" s="130"/>
      <c r="B62" s="187"/>
      <c r="C62" s="187"/>
      <c r="D62" s="187"/>
      <c r="E62" s="131"/>
      <c r="F62" s="131"/>
      <c r="G62" s="153"/>
      <c r="H62" s="153"/>
    </row>
    <row r="63" spans="1:8" ht="15">
      <c r="A63" s="130"/>
      <c r="B63" s="253" t="s">
        <v>797</v>
      </c>
      <c r="C63" s="253"/>
      <c r="D63" s="253"/>
      <c r="E63" s="253"/>
      <c r="F63" s="253"/>
      <c r="G63" s="153"/>
      <c r="H63" s="153"/>
    </row>
    <row r="64" spans="1:8" ht="30">
      <c r="A64" s="130">
        <v>1</v>
      </c>
      <c r="B64" s="186" t="s">
        <v>631</v>
      </c>
      <c r="C64" s="130" t="s">
        <v>809</v>
      </c>
      <c r="D64" s="130"/>
      <c r="E64" s="130" t="s">
        <v>706</v>
      </c>
      <c r="F64" s="130"/>
      <c r="G64" s="130"/>
      <c r="H64" s="116">
        <v>1920000000</v>
      </c>
    </row>
    <row r="65" spans="1:8" ht="15">
      <c r="A65" s="130"/>
      <c r="B65" s="135" t="s">
        <v>798</v>
      </c>
      <c r="C65" s="187"/>
      <c r="D65" s="131"/>
      <c r="E65" s="131"/>
      <c r="F65" s="131"/>
      <c r="G65" s="153"/>
      <c r="H65" s="153">
        <f>SUM(H64)</f>
        <v>1920000000</v>
      </c>
    </row>
    <row r="66" spans="1:8" ht="15">
      <c r="A66" s="130"/>
      <c r="B66" s="135"/>
      <c r="C66" s="187"/>
      <c r="D66" s="131"/>
      <c r="E66" s="131"/>
      <c r="F66" s="131"/>
      <c r="G66" s="153"/>
      <c r="H66" s="153"/>
    </row>
    <row r="67" spans="1:8" ht="15">
      <c r="A67" s="130"/>
      <c r="B67" s="135" t="s">
        <v>799</v>
      </c>
      <c r="C67" s="187"/>
      <c r="D67" s="131"/>
      <c r="E67" s="131"/>
      <c r="F67" s="131"/>
      <c r="G67" s="153"/>
      <c r="H67" s="153"/>
    </row>
    <row r="68" spans="1:8" ht="15">
      <c r="A68" s="130">
        <v>1</v>
      </c>
      <c r="B68" s="130" t="s">
        <v>632</v>
      </c>
      <c r="C68" s="130" t="s">
        <v>809</v>
      </c>
      <c r="D68" s="130"/>
      <c r="E68" s="130" t="s">
        <v>707</v>
      </c>
      <c r="F68" s="130"/>
      <c r="G68" s="150">
        <v>55152000</v>
      </c>
      <c r="H68" s="150"/>
    </row>
    <row r="69" spans="1:8" ht="15" customHeight="1">
      <c r="A69" s="130"/>
      <c r="B69" s="135" t="s">
        <v>800</v>
      </c>
      <c r="C69" s="187"/>
      <c r="D69" s="130"/>
      <c r="E69" s="130"/>
      <c r="F69" s="130"/>
      <c r="G69" s="153">
        <f>SUM(G68)</f>
        <v>55152000</v>
      </c>
      <c r="H69" s="153">
        <f>SUM(H68)</f>
        <v>0</v>
      </c>
    </row>
    <row r="70" spans="1:8" ht="15" customHeight="1">
      <c r="A70" s="130"/>
      <c r="B70" s="135"/>
      <c r="C70" s="187"/>
      <c r="D70" s="130"/>
      <c r="E70" s="130"/>
      <c r="F70" s="130"/>
      <c r="G70" s="153"/>
      <c r="H70" s="153"/>
    </row>
    <row r="71" spans="1:8" ht="15" customHeight="1">
      <c r="A71" s="130"/>
      <c r="B71" s="135" t="s">
        <v>801</v>
      </c>
      <c r="C71" s="187"/>
      <c r="D71" s="130"/>
      <c r="E71" s="130"/>
      <c r="F71" s="130"/>
      <c r="G71" s="153"/>
      <c r="H71" s="153"/>
    </row>
    <row r="72" spans="1:8" ht="15">
      <c r="A72" s="130">
        <v>1</v>
      </c>
      <c r="B72" s="130" t="s">
        <v>633</v>
      </c>
      <c r="C72" s="130" t="s">
        <v>690</v>
      </c>
      <c r="D72" s="130" t="s">
        <v>666</v>
      </c>
      <c r="E72" s="130" t="s">
        <v>708</v>
      </c>
      <c r="F72" s="130"/>
      <c r="G72" s="150">
        <v>400000000</v>
      </c>
      <c r="H72" s="150"/>
    </row>
    <row r="73" spans="1:8" ht="30">
      <c r="A73" s="130">
        <v>2</v>
      </c>
      <c r="B73" s="130" t="s">
        <v>634</v>
      </c>
      <c r="C73" s="130" t="s">
        <v>690</v>
      </c>
      <c r="D73" s="130" t="s">
        <v>666</v>
      </c>
      <c r="E73" s="130" t="s">
        <v>709</v>
      </c>
      <c r="F73" s="130"/>
      <c r="G73" s="150">
        <v>200000000</v>
      </c>
      <c r="H73" s="150"/>
    </row>
    <row r="74" spans="1:8" ht="15">
      <c r="A74" s="130"/>
      <c r="B74" s="131" t="s">
        <v>635</v>
      </c>
      <c r="C74" s="131"/>
      <c r="D74" s="130"/>
      <c r="E74" s="130"/>
      <c r="F74" s="130"/>
      <c r="G74" s="153">
        <f>SUM(G72:G73)</f>
        <v>600000000</v>
      </c>
      <c r="H74" s="188">
        <f>SUM(H72:H73)</f>
        <v>0</v>
      </c>
    </row>
    <row r="75" spans="1:8" ht="15">
      <c r="A75" s="130"/>
      <c r="B75" s="131"/>
      <c r="C75" s="131"/>
      <c r="D75" s="130"/>
      <c r="E75" s="130"/>
      <c r="F75" s="130"/>
      <c r="G75" s="153"/>
      <c r="H75" s="153"/>
    </row>
    <row r="76" spans="1:8" ht="15">
      <c r="A76" s="130"/>
      <c r="B76" s="253" t="s">
        <v>802</v>
      </c>
      <c r="C76" s="253"/>
      <c r="D76" s="253"/>
      <c r="E76" s="253"/>
      <c r="F76" s="253"/>
      <c r="G76" s="253"/>
      <c r="H76" s="153"/>
    </row>
    <row r="77" spans="1:8" ht="45">
      <c r="A77" s="130">
        <v>1</v>
      </c>
      <c r="B77" s="130" t="s">
        <v>608</v>
      </c>
      <c r="C77" s="130" t="s">
        <v>690</v>
      </c>
      <c r="D77" s="130" t="s">
        <v>690</v>
      </c>
      <c r="E77" s="130" t="s">
        <v>712</v>
      </c>
      <c r="F77" s="130"/>
      <c r="G77" s="130"/>
      <c r="H77" s="147">
        <v>8277900</v>
      </c>
    </row>
    <row r="78" spans="1:8" ht="45">
      <c r="A78" s="130">
        <v>2</v>
      </c>
      <c r="B78" s="130" t="s">
        <v>607</v>
      </c>
      <c r="C78" s="130" t="s">
        <v>809</v>
      </c>
      <c r="D78" s="130"/>
      <c r="E78" s="130" t="s">
        <v>712</v>
      </c>
      <c r="F78" s="130"/>
      <c r="G78" s="130"/>
      <c r="H78" s="147">
        <v>9640000</v>
      </c>
    </row>
    <row r="79" spans="1:8" ht="30">
      <c r="A79" s="130">
        <v>3</v>
      </c>
      <c r="B79" s="130" t="s">
        <v>605</v>
      </c>
      <c r="C79" s="130" t="s">
        <v>690</v>
      </c>
      <c r="D79" s="130" t="s">
        <v>690</v>
      </c>
      <c r="E79" s="130" t="s">
        <v>712</v>
      </c>
      <c r="F79" s="130"/>
      <c r="G79" s="130"/>
      <c r="H79" s="147">
        <v>12500000</v>
      </c>
    </row>
    <row r="80" spans="1:8" ht="30">
      <c r="A80" s="130">
        <v>4</v>
      </c>
      <c r="B80" s="130" t="s">
        <v>637</v>
      </c>
      <c r="C80" s="130" t="s">
        <v>690</v>
      </c>
      <c r="D80" s="130" t="s">
        <v>690</v>
      </c>
      <c r="E80" s="130" t="s">
        <v>712</v>
      </c>
      <c r="F80" s="130"/>
      <c r="G80" s="130"/>
      <c r="H80" s="155">
        <v>4600100</v>
      </c>
    </row>
    <row r="81" spans="1:8" ht="45">
      <c r="A81" s="130">
        <v>5</v>
      </c>
      <c r="B81" s="130" t="s">
        <v>611</v>
      </c>
      <c r="C81" s="130" t="s">
        <v>690</v>
      </c>
      <c r="D81" s="130" t="s">
        <v>690</v>
      </c>
      <c r="E81" s="130" t="s">
        <v>712</v>
      </c>
      <c r="F81" s="130"/>
      <c r="G81" s="130"/>
      <c r="H81" s="155">
        <v>10000000</v>
      </c>
    </row>
    <row r="82" spans="1:8" ht="45">
      <c r="A82" s="130">
        <v>6</v>
      </c>
      <c r="B82" s="130" t="s">
        <v>612</v>
      </c>
      <c r="C82" s="130" t="s">
        <v>819</v>
      </c>
      <c r="D82" s="130" t="s">
        <v>713</v>
      </c>
      <c r="E82" s="130" t="s">
        <v>712</v>
      </c>
      <c r="F82" s="130"/>
      <c r="G82" s="130"/>
      <c r="H82" s="155">
        <v>2322000</v>
      </c>
    </row>
    <row r="83" spans="1:8" ht="45">
      <c r="A83" s="130">
        <v>7</v>
      </c>
      <c r="B83" s="130" t="s">
        <v>601</v>
      </c>
      <c r="C83" s="130" t="s">
        <v>690</v>
      </c>
      <c r="D83" s="130" t="s">
        <v>690</v>
      </c>
      <c r="E83" s="130" t="s">
        <v>712</v>
      </c>
      <c r="F83" s="130"/>
      <c r="G83" s="130"/>
      <c r="H83" s="155">
        <v>2560000</v>
      </c>
    </row>
    <row r="84" spans="1:8" ht="30">
      <c r="A84" s="130">
        <v>8</v>
      </c>
      <c r="B84" s="106" t="s">
        <v>638</v>
      </c>
      <c r="C84" s="130" t="s">
        <v>690</v>
      </c>
      <c r="D84" s="130" t="s">
        <v>690</v>
      </c>
      <c r="E84" s="130" t="s">
        <v>712</v>
      </c>
      <c r="F84" s="130"/>
      <c r="G84" s="130"/>
      <c r="H84" s="155">
        <v>1600000</v>
      </c>
    </row>
    <row r="85" spans="1:8" ht="30">
      <c r="A85" s="130">
        <v>9</v>
      </c>
      <c r="B85" s="130" t="s">
        <v>710</v>
      </c>
      <c r="C85" s="130" t="s">
        <v>822</v>
      </c>
      <c r="D85" s="130"/>
      <c r="E85" s="130" t="s">
        <v>712</v>
      </c>
      <c r="F85" s="130"/>
      <c r="G85" s="130"/>
      <c r="H85" s="155">
        <v>1808000</v>
      </c>
    </row>
    <row r="86" spans="1:8" ht="45">
      <c r="A86" s="130">
        <v>10</v>
      </c>
      <c r="B86" s="130" t="s">
        <v>598</v>
      </c>
      <c r="C86" s="130" t="s">
        <v>690</v>
      </c>
      <c r="D86" s="130" t="s">
        <v>690</v>
      </c>
      <c r="E86" s="130" t="s">
        <v>712</v>
      </c>
      <c r="F86" s="130"/>
      <c r="G86" s="130"/>
      <c r="H86" s="155">
        <v>692000</v>
      </c>
    </row>
    <row r="87" spans="1:8" ht="15">
      <c r="A87" s="130"/>
      <c r="B87" s="131" t="s">
        <v>636</v>
      </c>
      <c r="C87" s="131"/>
      <c r="D87" s="131"/>
      <c r="E87" s="131"/>
      <c r="F87" s="131"/>
      <c r="G87" s="156"/>
      <c r="H87" s="156">
        <f>SUM(H77:H86)</f>
        <v>54000000</v>
      </c>
    </row>
    <row r="88" spans="1:8" ht="15">
      <c r="A88" s="130"/>
      <c r="B88" s="131"/>
      <c r="C88" s="131"/>
      <c r="D88" s="131"/>
      <c r="E88" s="131"/>
      <c r="F88" s="131"/>
      <c r="G88" s="156"/>
      <c r="H88" s="156"/>
    </row>
    <row r="89" spans="1:8" ht="15">
      <c r="A89" s="130"/>
      <c r="B89" s="253" t="s">
        <v>803</v>
      </c>
      <c r="C89" s="253"/>
      <c r="D89" s="253"/>
      <c r="E89" s="253"/>
      <c r="F89" s="253"/>
      <c r="G89" s="156"/>
      <c r="H89" s="156"/>
    </row>
    <row r="90" spans="1:8" ht="30">
      <c r="A90" s="130">
        <v>1</v>
      </c>
      <c r="B90" s="130" t="s">
        <v>639</v>
      </c>
      <c r="C90" s="130" t="s">
        <v>809</v>
      </c>
      <c r="D90" s="130"/>
      <c r="E90" s="130" t="s">
        <v>711</v>
      </c>
      <c r="F90" s="130"/>
      <c r="G90" s="130"/>
      <c r="H90" s="154">
        <v>8969000</v>
      </c>
    </row>
    <row r="91" spans="1:8" ht="30">
      <c r="A91" s="130">
        <v>2</v>
      </c>
      <c r="B91" s="130" t="s">
        <v>647</v>
      </c>
      <c r="C91" s="130" t="s">
        <v>811</v>
      </c>
      <c r="D91" s="130"/>
      <c r="E91" s="130" t="s">
        <v>711</v>
      </c>
      <c r="F91" s="130"/>
      <c r="G91" s="130"/>
      <c r="H91" s="154">
        <v>4570000</v>
      </c>
    </row>
    <row r="92" spans="1:8" ht="30">
      <c r="A92" s="130">
        <v>3</v>
      </c>
      <c r="B92" s="130" t="s">
        <v>820</v>
      </c>
      <c r="C92" s="106" t="s">
        <v>690</v>
      </c>
      <c r="D92" s="106" t="s">
        <v>690</v>
      </c>
      <c r="E92" s="130" t="s">
        <v>711</v>
      </c>
      <c r="F92" s="130"/>
      <c r="G92" s="130"/>
      <c r="H92" s="154">
        <v>3030200</v>
      </c>
    </row>
    <row r="93" spans="1:8" ht="45">
      <c r="A93" s="130">
        <v>4</v>
      </c>
      <c r="B93" s="130" t="s">
        <v>648</v>
      </c>
      <c r="C93" s="106" t="s">
        <v>809</v>
      </c>
      <c r="D93" s="106"/>
      <c r="E93" s="130" t="s">
        <v>711</v>
      </c>
      <c r="F93" s="130"/>
      <c r="G93" s="130"/>
      <c r="H93" s="154">
        <v>4240200</v>
      </c>
    </row>
    <row r="94" spans="1:8" ht="30">
      <c r="A94" s="130">
        <v>5</v>
      </c>
      <c r="B94" s="130" t="s">
        <v>640</v>
      </c>
      <c r="C94" s="130" t="s">
        <v>809</v>
      </c>
      <c r="D94" s="130"/>
      <c r="E94" s="130" t="s">
        <v>711</v>
      </c>
      <c r="F94" s="130"/>
      <c r="G94" s="130"/>
      <c r="H94" s="154">
        <v>3110000</v>
      </c>
    </row>
    <row r="95" spans="1:8" ht="30">
      <c r="A95" s="130">
        <v>6</v>
      </c>
      <c r="B95" s="130" t="s">
        <v>641</v>
      </c>
      <c r="C95" s="106" t="s">
        <v>819</v>
      </c>
      <c r="D95" s="106" t="s">
        <v>690</v>
      </c>
      <c r="E95" s="130" t="s">
        <v>711</v>
      </c>
      <c r="F95" s="130"/>
      <c r="G95" s="130"/>
      <c r="H95" s="154">
        <v>1960200</v>
      </c>
    </row>
    <row r="96" spans="1:8" ht="45">
      <c r="A96" s="130">
        <v>7</v>
      </c>
      <c r="B96" s="130" t="s">
        <v>642</v>
      </c>
      <c r="C96" s="130" t="s">
        <v>809</v>
      </c>
      <c r="D96" s="130"/>
      <c r="E96" s="130" t="s">
        <v>711</v>
      </c>
      <c r="F96" s="130"/>
      <c r="G96" s="130"/>
      <c r="H96" s="154">
        <v>2400200</v>
      </c>
    </row>
    <row r="97" spans="1:8" ht="30">
      <c r="A97" s="130">
        <v>8</v>
      </c>
      <c r="B97" s="130" t="s">
        <v>643</v>
      </c>
      <c r="C97" s="130" t="s">
        <v>809</v>
      </c>
      <c r="D97" s="130"/>
      <c r="E97" s="130" t="s">
        <v>711</v>
      </c>
      <c r="F97" s="130"/>
      <c r="G97" s="130"/>
      <c r="H97" s="154">
        <v>1880200</v>
      </c>
    </row>
    <row r="98" spans="1:8" ht="30">
      <c r="A98" s="130">
        <v>9</v>
      </c>
      <c r="B98" s="130" t="s">
        <v>644</v>
      </c>
      <c r="C98" s="130" t="s">
        <v>812</v>
      </c>
      <c r="D98" s="130" t="s">
        <v>690</v>
      </c>
      <c r="E98" s="130" t="s">
        <v>711</v>
      </c>
      <c r="F98" s="130"/>
      <c r="G98" s="130"/>
      <c r="H98" s="154">
        <v>680000</v>
      </c>
    </row>
    <row r="99" spans="1:8" ht="30">
      <c r="A99" s="130">
        <v>10</v>
      </c>
      <c r="B99" s="130" t="s">
        <v>590</v>
      </c>
      <c r="C99" s="106" t="s">
        <v>690</v>
      </c>
      <c r="D99" s="106" t="s">
        <v>690</v>
      </c>
      <c r="E99" s="130" t="s">
        <v>711</v>
      </c>
      <c r="F99" s="130"/>
      <c r="G99" s="130"/>
      <c r="H99" s="154">
        <v>3510000</v>
      </c>
    </row>
    <row r="100" spans="1:8" ht="30">
      <c r="A100" s="130">
        <v>11</v>
      </c>
      <c r="B100" s="130" t="s">
        <v>591</v>
      </c>
      <c r="C100" s="130" t="s">
        <v>690</v>
      </c>
      <c r="D100" s="130" t="s">
        <v>690</v>
      </c>
      <c r="E100" s="130" t="s">
        <v>711</v>
      </c>
      <c r="F100" s="130"/>
      <c r="G100" s="130"/>
      <c r="H100" s="154">
        <v>3700000</v>
      </c>
    </row>
    <row r="101" spans="1:8" ht="30">
      <c r="A101" s="130">
        <v>12</v>
      </c>
      <c r="B101" s="130" t="s">
        <v>645</v>
      </c>
      <c r="C101" s="106" t="s">
        <v>690</v>
      </c>
      <c r="D101" s="106" t="s">
        <v>690</v>
      </c>
      <c r="E101" s="130" t="s">
        <v>711</v>
      </c>
      <c r="F101" s="130"/>
      <c r="G101" s="130"/>
      <c r="H101" s="154">
        <v>6500000</v>
      </c>
    </row>
    <row r="102" spans="1:8" ht="30">
      <c r="A102" s="130">
        <v>13</v>
      </c>
      <c r="B102" s="130" t="s">
        <v>592</v>
      </c>
      <c r="C102" s="130" t="s">
        <v>809</v>
      </c>
      <c r="D102" s="130"/>
      <c r="E102" s="130" t="s">
        <v>711</v>
      </c>
      <c r="F102" s="130"/>
      <c r="G102" s="130"/>
      <c r="H102" s="150">
        <v>9719000</v>
      </c>
    </row>
    <row r="103" spans="1:8" ht="30">
      <c r="A103" s="130">
        <v>14</v>
      </c>
      <c r="B103" s="130" t="s">
        <v>646</v>
      </c>
      <c r="C103" s="130" t="s">
        <v>690</v>
      </c>
      <c r="D103" s="130" t="s">
        <v>690</v>
      </c>
      <c r="E103" s="130" t="s">
        <v>711</v>
      </c>
      <c r="F103" s="130"/>
      <c r="G103" s="130"/>
      <c r="H103" s="150">
        <v>1400000</v>
      </c>
    </row>
    <row r="104" spans="1:8" ht="45">
      <c r="A104" s="130">
        <v>15</v>
      </c>
      <c r="B104" s="130" t="s">
        <v>650</v>
      </c>
      <c r="C104" s="106" t="s">
        <v>690</v>
      </c>
      <c r="D104" s="106" t="s">
        <v>690</v>
      </c>
      <c r="E104" s="130" t="s">
        <v>711</v>
      </c>
      <c r="F104" s="130"/>
      <c r="G104" s="130"/>
      <c r="H104" s="150">
        <v>2310000</v>
      </c>
    </row>
    <row r="105" spans="1:8" ht="45">
      <c r="A105" s="130">
        <v>16</v>
      </c>
      <c r="B105" s="130" t="s">
        <v>649</v>
      </c>
      <c r="C105" s="130" t="s">
        <v>809</v>
      </c>
      <c r="D105" s="130"/>
      <c r="E105" s="130" t="s">
        <v>711</v>
      </c>
      <c r="F105" s="130"/>
      <c r="G105" s="130"/>
      <c r="H105" s="150">
        <v>3090000</v>
      </c>
    </row>
    <row r="106" spans="1:8" ht="15">
      <c r="A106" s="130"/>
      <c r="B106" s="253" t="s">
        <v>804</v>
      </c>
      <c r="C106" s="253"/>
      <c r="D106" s="131"/>
      <c r="E106" s="131"/>
      <c r="F106" s="131"/>
      <c r="G106" s="153"/>
      <c r="H106" s="153">
        <f>SUM(H90:H105)</f>
        <v>61069000</v>
      </c>
    </row>
    <row r="107" spans="1:8" ht="15">
      <c r="A107" s="130"/>
      <c r="B107" s="135"/>
      <c r="C107" s="135"/>
      <c r="D107" s="131"/>
      <c r="E107" s="131"/>
      <c r="F107" s="131"/>
      <c r="G107" s="153"/>
      <c r="H107" s="153"/>
    </row>
    <row r="108" spans="1:8" ht="15">
      <c r="A108" s="130"/>
      <c r="B108" s="253" t="s">
        <v>805</v>
      </c>
      <c r="C108" s="253"/>
      <c r="D108" s="253"/>
      <c r="E108" s="253"/>
      <c r="F108" s="253"/>
      <c r="G108" s="153"/>
      <c r="H108" s="153"/>
    </row>
    <row r="109" spans="1:8" ht="30">
      <c r="A109" s="130">
        <v>1</v>
      </c>
      <c r="B109" s="130" t="s">
        <v>727</v>
      </c>
      <c r="C109" s="130" t="s">
        <v>809</v>
      </c>
      <c r="D109" s="130"/>
      <c r="E109" s="130" t="s">
        <v>728</v>
      </c>
      <c r="F109" s="130"/>
      <c r="G109" s="130"/>
      <c r="H109" s="150">
        <v>2341962808</v>
      </c>
    </row>
    <row r="110" spans="1:8" ht="15">
      <c r="A110" s="130"/>
      <c r="B110" s="253" t="s">
        <v>806</v>
      </c>
      <c r="C110" s="253"/>
      <c r="D110" s="131"/>
      <c r="E110" s="131"/>
      <c r="F110" s="131"/>
      <c r="G110" s="153"/>
      <c r="H110" s="153">
        <f>SUM(H109)</f>
        <v>2341962808</v>
      </c>
    </row>
    <row r="111" spans="1:8" ht="15">
      <c r="A111" s="130"/>
      <c r="B111" s="135"/>
      <c r="C111" s="135"/>
      <c r="D111" s="131"/>
      <c r="E111" s="131"/>
      <c r="F111" s="131"/>
      <c r="G111" s="153"/>
      <c r="H111" s="150"/>
    </row>
    <row r="112" spans="1:8" ht="15">
      <c r="A112" s="130"/>
      <c r="B112" s="253" t="s">
        <v>807</v>
      </c>
      <c r="C112" s="253"/>
      <c r="D112" s="253"/>
      <c r="E112" s="253"/>
      <c r="F112" s="131"/>
      <c r="G112" s="153"/>
      <c r="H112" s="150"/>
    </row>
    <row r="113" spans="1:8" ht="30">
      <c r="A113" s="130">
        <v>1</v>
      </c>
      <c r="B113" s="130" t="s">
        <v>732</v>
      </c>
      <c r="C113" s="130" t="s">
        <v>809</v>
      </c>
      <c r="D113" s="130"/>
      <c r="E113" s="130" t="s">
        <v>729</v>
      </c>
      <c r="F113" s="130"/>
      <c r="G113" s="130"/>
      <c r="H113" s="150">
        <v>1378690000</v>
      </c>
    </row>
    <row r="114" spans="1:8" ht="15">
      <c r="A114" s="130"/>
      <c r="B114" s="253" t="s">
        <v>733</v>
      </c>
      <c r="C114" s="253"/>
      <c r="D114" s="131"/>
      <c r="E114" s="131"/>
      <c r="F114" s="131"/>
      <c r="G114" s="153"/>
      <c r="H114" s="153">
        <f>SUM(H113)</f>
        <v>1378690000</v>
      </c>
    </row>
    <row r="115" spans="1:8" ht="15">
      <c r="A115" s="130"/>
      <c r="B115" s="135"/>
      <c r="C115" s="135"/>
      <c r="D115" s="131"/>
      <c r="E115" s="131"/>
      <c r="F115" s="131"/>
      <c r="G115" s="153"/>
      <c r="H115" s="150"/>
    </row>
    <row r="116" spans="1:8" ht="15">
      <c r="A116" s="130"/>
      <c r="B116" s="135" t="s">
        <v>808</v>
      </c>
      <c r="C116" s="135"/>
      <c r="D116" s="131"/>
      <c r="E116" s="131"/>
      <c r="F116" s="131"/>
      <c r="G116" s="153"/>
      <c r="H116" s="150"/>
    </row>
    <row r="117" spans="1:8" ht="15">
      <c r="A117" s="130">
        <v>1</v>
      </c>
      <c r="B117" s="130" t="s">
        <v>810</v>
      </c>
      <c r="C117" s="130" t="s">
        <v>809</v>
      </c>
      <c r="D117" s="130"/>
      <c r="E117" s="130" t="s">
        <v>730</v>
      </c>
      <c r="F117" s="130"/>
      <c r="G117" s="130"/>
      <c r="H117" s="150">
        <v>143407000</v>
      </c>
    </row>
    <row r="118" spans="1:8" ht="15">
      <c r="A118" s="130"/>
      <c r="B118" s="253" t="s">
        <v>731</v>
      </c>
      <c r="C118" s="253"/>
      <c r="D118" s="131"/>
      <c r="E118" s="131"/>
      <c r="F118" s="131"/>
      <c r="G118" s="153"/>
      <c r="H118" s="153">
        <f>SUM(H117)</f>
        <v>143407000</v>
      </c>
    </row>
    <row r="119" spans="1:8" ht="15">
      <c r="A119" s="130"/>
      <c r="B119" s="254" t="s">
        <v>734</v>
      </c>
      <c r="C119" s="255"/>
      <c r="D119" s="130"/>
      <c r="E119" s="130"/>
      <c r="F119" s="189">
        <f>F6+F30+F38+F49+F57+F61+F65+F69+F74+F87+F106+F110+F114+F118</f>
        <v>2008078544</v>
      </c>
      <c r="G119" s="189">
        <f>G6+G30+G38+G49+G57+G61+G65+G69+G74+G87+G106+G110+G114+G118</f>
        <v>3398940290</v>
      </c>
      <c r="H119" s="189">
        <f>H6+H30+H38+H49+H57+H61+H65+H69+H74+H87+H106+H110+H114+H118</f>
        <v>6950303832</v>
      </c>
    </row>
  </sheetData>
  <sheetProtection/>
  <mergeCells count="25">
    <mergeCell ref="E2:E3"/>
    <mergeCell ref="B2:B3"/>
    <mergeCell ref="B4:H4"/>
    <mergeCell ref="B8:H8"/>
    <mergeCell ref="B30:D30"/>
    <mergeCell ref="B118:C118"/>
    <mergeCell ref="B119:C119"/>
    <mergeCell ref="B112:E112"/>
    <mergeCell ref="B49:E49"/>
    <mergeCell ref="B57:E57"/>
    <mergeCell ref="B61:D61"/>
    <mergeCell ref="B63:F63"/>
    <mergeCell ref="B76:G76"/>
    <mergeCell ref="B108:F108"/>
    <mergeCell ref="B51:H51"/>
    <mergeCell ref="B1:H1"/>
    <mergeCell ref="C2:D2"/>
    <mergeCell ref="B106:C106"/>
    <mergeCell ref="B110:C110"/>
    <mergeCell ref="B89:F89"/>
    <mergeCell ref="B114:C114"/>
    <mergeCell ref="B32:H32"/>
    <mergeCell ref="B38:E38"/>
    <mergeCell ref="B40:H40"/>
    <mergeCell ref="F2:H2"/>
  </mergeCells>
  <printOptions/>
  <pageMargins left="0.7" right="0.7" top="0.75" bottom="0.75" header="0.3" footer="0.3"/>
  <pageSetup firstPageNumber="5" useFirstPageNumber="1" horizontalDpi="600" verticalDpi="600" orientation="landscape" scale="60" r:id="rId1"/>
  <headerFooter>
    <oddFooter>&amp;C&amp;P</oddFooter>
  </headerFooter>
</worksheet>
</file>

<file path=xl/worksheets/sheet8.xml><?xml version="1.0" encoding="utf-8"?>
<worksheet xmlns="http://schemas.openxmlformats.org/spreadsheetml/2006/main" xmlns:r="http://schemas.openxmlformats.org/officeDocument/2006/relationships">
  <dimension ref="A1:N29"/>
  <sheetViews>
    <sheetView tabSelected="1" zoomScalePageLayoutView="0" workbookViewId="0" topLeftCell="F4">
      <selection activeCell="E12" sqref="E12"/>
    </sheetView>
  </sheetViews>
  <sheetFormatPr defaultColWidth="9.140625" defaultRowHeight="15"/>
  <cols>
    <col min="1" max="1" width="7.57421875" style="0" customWidth="1"/>
    <col min="3" max="3" width="27.421875" style="0" customWidth="1"/>
    <col min="5" max="5" width="7.57421875" style="0" customWidth="1"/>
    <col min="6" max="6" width="32.57421875" style="0" customWidth="1"/>
    <col min="7" max="7" width="8.57421875" style="0" customWidth="1"/>
    <col min="8" max="8" width="6.421875" style="0" customWidth="1"/>
    <col min="9" max="9" width="23.421875" style="0" customWidth="1"/>
    <col min="11" max="11" width="7.421875" style="0" customWidth="1"/>
    <col min="12" max="12" width="10.28125" style="0" customWidth="1"/>
    <col min="13" max="13" width="12.00390625" style="0" customWidth="1"/>
    <col min="14" max="14" width="12.8515625" style="0" customWidth="1"/>
  </cols>
  <sheetData>
    <row r="1" spans="1:14" ht="16.5">
      <c r="A1" s="157"/>
      <c r="B1" s="262" t="s">
        <v>739</v>
      </c>
      <c r="C1" s="262"/>
      <c r="D1" s="262"/>
      <c r="E1" s="262"/>
      <c r="F1" s="262"/>
      <c r="G1" s="262"/>
      <c r="H1" s="262"/>
      <c r="I1" s="262"/>
      <c r="J1" s="262"/>
      <c r="K1" s="262"/>
      <c r="L1" s="262"/>
      <c r="M1" s="262"/>
      <c r="N1" s="262"/>
    </row>
    <row r="2" spans="1:14" ht="16.5">
      <c r="A2" s="157"/>
      <c r="B2" s="158"/>
      <c r="C2" s="262" t="s">
        <v>740</v>
      </c>
      <c r="D2" s="262"/>
      <c r="E2" s="262"/>
      <c r="F2" s="262"/>
      <c r="G2" s="262"/>
      <c r="H2" s="262"/>
      <c r="I2" s="262"/>
      <c r="J2" s="262"/>
      <c r="K2" s="262"/>
      <c r="L2" s="262"/>
      <c r="M2" s="262"/>
      <c r="N2" s="262"/>
    </row>
    <row r="3" spans="1:14" ht="16.5">
      <c r="A3" s="159" t="s">
        <v>741</v>
      </c>
      <c r="B3" s="160"/>
      <c r="C3" s="262" t="s">
        <v>742</v>
      </c>
      <c r="D3" s="262"/>
      <c r="E3" s="262"/>
      <c r="F3" s="262" t="s">
        <v>743</v>
      </c>
      <c r="G3" s="262"/>
      <c r="H3" s="262"/>
      <c r="I3" s="262" t="s">
        <v>744</v>
      </c>
      <c r="J3" s="262"/>
      <c r="K3" s="262"/>
      <c r="L3" s="262" t="s">
        <v>745</v>
      </c>
      <c r="M3" s="262"/>
      <c r="N3" s="263" t="s">
        <v>746</v>
      </c>
    </row>
    <row r="4" spans="1:14" ht="25.5">
      <c r="A4" s="161"/>
      <c r="B4" s="162" t="s">
        <v>47</v>
      </c>
      <c r="C4" s="162" t="s">
        <v>747</v>
      </c>
      <c r="D4" s="162" t="s">
        <v>748</v>
      </c>
      <c r="E4" s="162" t="s">
        <v>749</v>
      </c>
      <c r="F4" s="162" t="s">
        <v>747</v>
      </c>
      <c r="G4" s="162" t="s">
        <v>750</v>
      </c>
      <c r="H4" s="162" t="s">
        <v>751</v>
      </c>
      <c r="I4" s="162" t="s">
        <v>747</v>
      </c>
      <c r="J4" s="162" t="s">
        <v>748</v>
      </c>
      <c r="K4" s="162" t="s">
        <v>752</v>
      </c>
      <c r="L4" s="162" t="s">
        <v>753</v>
      </c>
      <c r="M4" s="162" t="s">
        <v>751</v>
      </c>
      <c r="N4" s="263"/>
    </row>
    <row r="5" spans="1:14" ht="40.5" customHeight="1">
      <c r="A5" s="259" t="s">
        <v>754</v>
      </c>
      <c r="B5" s="163">
        <v>1</v>
      </c>
      <c r="C5" s="157" t="s">
        <v>755</v>
      </c>
      <c r="D5" s="164">
        <v>8</v>
      </c>
      <c r="E5" s="164">
        <f>D5*1.2</f>
        <v>9.6</v>
      </c>
      <c r="F5" s="157" t="s">
        <v>755</v>
      </c>
      <c r="G5" s="164">
        <v>3</v>
      </c>
      <c r="H5" s="164">
        <f>G5*2.5</f>
        <v>7.5</v>
      </c>
      <c r="I5" s="157" t="s">
        <v>755</v>
      </c>
      <c r="J5" s="165">
        <v>3</v>
      </c>
      <c r="K5" s="166">
        <f>J5*13.05</f>
        <v>39.150000000000006</v>
      </c>
      <c r="L5" s="167" t="s">
        <v>756</v>
      </c>
      <c r="M5" s="168">
        <f>3.5*12</f>
        <v>42</v>
      </c>
      <c r="N5" s="260">
        <v>39.19</v>
      </c>
    </row>
    <row r="6" spans="1:14" ht="16.5">
      <c r="A6" s="259"/>
      <c r="B6" s="163">
        <v>2</v>
      </c>
      <c r="C6" s="157" t="s">
        <v>757</v>
      </c>
      <c r="D6" s="164">
        <v>3</v>
      </c>
      <c r="E6" s="164">
        <f aca="true" t="shared" si="0" ref="E6:E28">D6*1.2</f>
        <v>3.5999999999999996</v>
      </c>
      <c r="F6" s="157" t="s">
        <v>757</v>
      </c>
      <c r="G6" s="166">
        <v>3</v>
      </c>
      <c r="H6" s="164">
        <f aca="true" t="shared" si="1" ref="H6:H25">G6*2.5</f>
        <v>7.5</v>
      </c>
      <c r="I6" s="157" t="s">
        <v>757</v>
      </c>
      <c r="J6" s="169">
        <v>2</v>
      </c>
      <c r="K6" s="166">
        <f aca="true" t="shared" si="2" ref="K6:K16">J6*13.05</f>
        <v>26.1</v>
      </c>
      <c r="L6" s="170"/>
      <c r="M6" s="171"/>
      <c r="N6" s="260"/>
    </row>
    <row r="7" spans="1:14" ht="16.5">
      <c r="A7" s="259"/>
      <c r="B7" s="163">
        <v>3</v>
      </c>
      <c r="C7" s="157" t="s">
        <v>758</v>
      </c>
      <c r="D7" s="164">
        <v>6</v>
      </c>
      <c r="E7" s="164">
        <f t="shared" si="0"/>
        <v>7.199999999999999</v>
      </c>
      <c r="F7" s="157" t="s">
        <v>759</v>
      </c>
      <c r="G7" s="166">
        <v>2</v>
      </c>
      <c r="H7" s="164">
        <f t="shared" si="1"/>
        <v>5</v>
      </c>
      <c r="I7" s="157" t="s">
        <v>759</v>
      </c>
      <c r="J7" s="165">
        <v>2</v>
      </c>
      <c r="K7" s="166">
        <f t="shared" si="2"/>
        <v>26.1</v>
      </c>
      <c r="L7" s="170"/>
      <c r="M7" s="171"/>
      <c r="N7" s="260"/>
    </row>
    <row r="8" spans="1:14" ht="16.5">
      <c r="A8" s="259"/>
      <c r="B8" s="163">
        <v>4</v>
      </c>
      <c r="C8" s="157" t="s">
        <v>759</v>
      </c>
      <c r="D8" s="164">
        <v>8</v>
      </c>
      <c r="E8" s="164">
        <f t="shared" si="0"/>
        <v>9.6</v>
      </c>
      <c r="F8" s="172" t="s">
        <v>760</v>
      </c>
      <c r="G8" s="166">
        <v>2</v>
      </c>
      <c r="H8" s="164">
        <f t="shared" si="1"/>
        <v>5</v>
      </c>
      <c r="I8" s="172" t="s">
        <v>760</v>
      </c>
      <c r="J8" s="165">
        <v>2</v>
      </c>
      <c r="K8" s="166">
        <f t="shared" si="2"/>
        <v>26.1</v>
      </c>
      <c r="L8" s="170"/>
      <c r="M8" s="171"/>
      <c r="N8" s="260"/>
    </row>
    <row r="9" spans="1:14" ht="16.5">
      <c r="A9" s="259"/>
      <c r="B9" s="163">
        <v>5</v>
      </c>
      <c r="C9" s="172" t="s">
        <v>761</v>
      </c>
      <c r="D9" s="164">
        <v>5</v>
      </c>
      <c r="E9" s="164">
        <f t="shared" si="0"/>
        <v>6</v>
      </c>
      <c r="F9" s="172" t="s">
        <v>762</v>
      </c>
      <c r="G9" s="164">
        <v>3</v>
      </c>
      <c r="H9" s="164">
        <f t="shared" si="1"/>
        <v>7.5</v>
      </c>
      <c r="I9" s="172" t="s">
        <v>761</v>
      </c>
      <c r="J9" s="165">
        <v>2.5</v>
      </c>
      <c r="K9" s="166">
        <f t="shared" si="2"/>
        <v>32.625</v>
      </c>
      <c r="L9" s="170"/>
      <c r="M9" s="171"/>
      <c r="N9" s="260"/>
    </row>
    <row r="10" spans="1:14" ht="16.5">
      <c r="A10" s="259"/>
      <c r="B10" s="163">
        <v>6</v>
      </c>
      <c r="C10" s="172" t="s">
        <v>763</v>
      </c>
      <c r="D10" s="164">
        <v>9</v>
      </c>
      <c r="E10" s="164">
        <f t="shared" si="0"/>
        <v>10.799999999999999</v>
      </c>
      <c r="F10" s="172" t="s">
        <v>764</v>
      </c>
      <c r="G10" s="164">
        <v>3</v>
      </c>
      <c r="H10" s="164">
        <f t="shared" si="1"/>
        <v>7.5</v>
      </c>
      <c r="I10" s="173" t="s">
        <v>765</v>
      </c>
      <c r="J10" s="165">
        <v>2</v>
      </c>
      <c r="K10" s="166">
        <f t="shared" si="2"/>
        <v>26.1</v>
      </c>
      <c r="L10" s="170"/>
      <c r="M10" s="171"/>
      <c r="N10" s="260"/>
    </row>
    <row r="11" spans="1:14" ht="16.5">
      <c r="A11" s="259"/>
      <c r="B11" s="163">
        <v>7</v>
      </c>
      <c r="C11" s="172" t="s">
        <v>766</v>
      </c>
      <c r="D11" s="164">
        <v>4</v>
      </c>
      <c r="E11" s="164">
        <f t="shared" si="0"/>
        <v>4.8</v>
      </c>
      <c r="F11" s="173" t="s">
        <v>767</v>
      </c>
      <c r="G11" s="164">
        <v>3</v>
      </c>
      <c r="H11" s="164">
        <f t="shared" si="1"/>
        <v>7.5</v>
      </c>
      <c r="I11" s="157" t="s">
        <v>768</v>
      </c>
      <c r="J11" s="165">
        <v>2</v>
      </c>
      <c r="K11" s="166">
        <f t="shared" si="2"/>
        <v>26.1</v>
      </c>
      <c r="L11" s="170"/>
      <c r="M11" s="171"/>
      <c r="N11" s="260"/>
    </row>
    <row r="12" spans="1:14" ht="16.5">
      <c r="A12" s="259"/>
      <c r="B12" s="163">
        <v>8</v>
      </c>
      <c r="C12" s="172" t="s">
        <v>762</v>
      </c>
      <c r="D12" s="164">
        <v>9</v>
      </c>
      <c r="E12" s="164">
        <f t="shared" si="0"/>
        <v>10.799999999999999</v>
      </c>
      <c r="F12" s="157" t="s">
        <v>769</v>
      </c>
      <c r="G12" s="164">
        <v>3</v>
      </c>
      <c r="H12" s="164">
        <f t="shared" si="1"/>
        <v>7.5</v>
      </c>
      <c r="I12" s="172" t="s">
        <v>770</v>
      </c>
      <c r="J12" s="165">
        <v>3</v>
      </c>
      <c r="K12" s="166">
        <f t="shared" si="2"/>
        <v>39.150000000000006</v>
      </c>
      <c r="L12" s="170"/>
      <c r="M12" s="171"/>
      <c r="N12" s="260"/>
    </row>
    <row r="13" spans="1:14" ht="16.5">
      <c r="A13" s="259"/>
      <c r="B13" s="163">
        <v>9</v>
      </c>
      <c r="C13" s="172" t="s">
        <v>764</v>
      </c>
      <c r="D13" s="164">
        <v>4</v>
      </c>
      <c r="E13" s="164">
        <f t="shared" si="0"/>
        <v>4.8</v>
      </c>
      <c r="F13" s="157" t="s">
        <v>771</v>
      </c>
      <c r="G13" s="166">
        <v>3</v>
      </c>
      <c r="H13" s="164">
        <f t="shared" si="1"/>
        <v>7.5</v>
      </c>
      <c r="I13" s="157" t="s">
        <v>772</v>
      </c>
      <c r="J13" s="165">
        <v>2</v>
      </c>
      <c r="K13" s="166">
        <f t="shared" si="2"/>
        <v>26.1</v>
      </c>
      <c r="L13" s="170"/>
      <c r="M13" s="171"/>
      <c r="N13" s="260"/>
    </row>
    <row r="14" spans="1:14" ht="16.5">
      <c r="A14" s="259"/>
      <c r="B14" s="163">
        <v>10</v>
      </c>
      <c r="C14" s="173" t="s">
        <v>767</v>
      </c>
      <c r="D14" s="164">
        <v>5</v>
      </c>
      <c r="E14" s="164">
        <f t="shared" si="0"/>
        <v>6</v>
      </c>
      <c r="F14" s="157" t="s">
        <v>768</v>
      </c>
      <c r="G14" s="166">
        <v>2</v>
      </c>
      <c r="H14" s="164">
        <f t="shared" si="1"/>
        <v>5</v>
      </c>
      <c r="I14" s="157" t="s">
        <v>773</v>
      </c>
      <c r="J14" s="169">
        <v>2</v>
      </c>
      <c r="K14" s="166">
        <f t="shared" si="2"/>
        <v>26.1</v>
      </c>
      <c r="L14" s="170"/>
      <c r="M14" s="171"/>
      <c r="N14" s="260"/>
    </row>
    <row r="15" spans="1:14" ht="16.5">
      <c r="A15" s="259"/>
      <c r="B15" s="163">
        <v>11</v>
      </c>
      <c r="C15" s="157" t="s">
        <v>769</v>
      </c>
      <c r="D15" s="164">
        <v>5</v>
      </c>
      <c r="E15" s="164">
        <f t="shared" si="0"/>
        <v>6</v>
      </c>
      <c r="F15" s="172" t="s">
        <v>770</v>
      </c>
      <c r="G15" s="174">
        <v>3</v>
      </c>
      <c r="H15" s="164">
        <f t="shared" si="1"/>
        <v>7.5</v>
      </c>
      <c r="I15" s="157" t="s">
        <v>774</v>
      </c>
      <c r="J15" s="165">
        <v>2</v>
      </c>
      <c r="K15" s="166">
        <f t="shared" si="2"/>
        <v>26.1</v>
      </c>
      <c r="L15" s="170"/>
      <c r="M15" s="171"/>
      <c r="N15" s="260"/>
    </row>
    <row r="16" spans="1:14" ht="16.5">
      <c r="A16" s="259"/>
      <c r="B16" s="163">
        <v>12</v>
      </c>
      <c r="C16" s="157" t="s">
        <v>771</v>
      </c>
      <c r="D16" s="164">
        <v>5</v>
      </c>
      <c r="E16" s="164">
        <f t="shared" si="0"/>
        <v>6</v>
      </c>
      <c r="F16" s="157" t="s">
        <v>772</v>
      </c>
      <c r="G16" s="164">
        <v>3</v>
      </c>
      <c r="H16" s="164">
        <f t="shared" si="1"/>
        <v>7.5</v>
      </c>
      <c r="I16" s="157" t="s">
        <v>775</v>
      </c>
      <c r="J16" s="165">
        <v>2</v>
      </c>
      <c r="K16" s="166">
        <f t="shared" si="2"/>
        <v>26.1</v>
      </c>
      <c r="L16" s="170"/>
      <c r="M16" s="171"/>
      <c r="N16" s="260"/>
    </row>
    <row r="17" spans="1:14" ht="16.5">
      <c r="A17" s="259"/>
      <c r="B17" s="163">
        <v>13</v>
      </c>
      <c r="C17" s="157" t="s">
        <v>776</v>
      </c>
      <c r="D17" s="164">
        <v>15</v>
      </c>
      <c r="E17" s="164">
        <f t="shared" si="0"/>
        <v>18</v>
      </c>
      <c r="F17" s="157" t="s">
        <v>777</v>
      </c>
      <c r="G17" s="164">
        <v>2</v>
      </c>
      <c r="H17" s="164">
        <f t="shared" si="1"/>
        <v>5</v>
      </c>
      <c r="I17" s="157"/>
      <c r="J17" s="157"/>
      <c r="K17" s="157"/>
      <c r="L17" s="170"/>
      <c r="M17" s="171"/>
      <c r="N17" s="260"/>
    </row>
    <row r="18" spans="1:14" ht="16.5">
      <c r="A18" s="259"/>
      <c r="B18" s="163">
        <v>14</v>
      </c>
      <c r="C18" s="157" t="s">
        <v>768</v>
      </c>
      <c r="D18" s="164">
        <v>4</v>
      </c>
      <c r="E18" s="164">
        <f t="shared" si="0"/>
        <v>4.8</v>
      </c>
      <c r="F18" s="157" t="s">
        <v>778</v>
      </c>
      <c r="G18" s="164">
        <v>2</v>
      </c>
      <c r="H18" s="164">
        <f t="shared" si="1"/>
        <v>5</v>
      </c>
      <c r="I18" s="157"/>
      <c r="J18" s="157"/>
      <c r="K18" s="157"/>
      <c r="L18" s="170"/>
      <c r="M18" s="171"/>
      <c r="N18" s="260"/>
    </row>
    <row r="19" spans="1:14" ht="16.5">
      <c r="A19" s="259"/>
      <c r="B19" s="163">
        <v>15</v>
      </c>
      <c r="C19" s="157" t="s">
        <v>779</v>
      </c>
      <c r="D19" s="164">
        <v>7</v>
      </c>
      <c r="E19" s="164">
        <f t="shared" si="0"/>
        <v>8.4</v>
      </c>
      <c r="F19" s="157" t="s">
        <v>774</v>
      </c>
      <c r="G19" s="164">
        <v>2</v>
      </c>
      <c r="H19" s="164">
        <f t="shared" si="1"/>
        <v>5</v>
      </c>
      <c r="I19" s="157"/>
      <c r="J19" s="157"/>
      <c r="K19" s="157"/>
      <c r="L19" s="170"/>
      <c r="M19" s="171"/>
      <c r="N19" s="260"/>
    </row>
    <row r="20" spans="1:14" ht="16.5">
      <c r="A20" s="259"/>
      <c r="B20" s="163">
        <v>16</v>
      </c>
      <c r="C20" s="172" t="s">
        <v>770</v>
      </c>
      <c r="D20" s="164">
        <v>15</v>
      </c>
      <c r="E20" s="164">
        <f t="shared" si="0"/>
        <v>18</v>
      </c>
      <c r="F20" s="157" t="s">
        <v>780</v>
      </c>
      <c r="G20" s="164">
        <v>3</v>
      </c>
      <c r="H20" s="164">
        <f t="shared" si="1"/>
        <v>7.5</v>
      </c>
      <c r="I20" s="157"/>
      <c r="J20" s="157"/>
      <c r="K20" s="157"/>
      <c r="L20" s="170"/>
      <c r="M20" s="171"/>
      <c r="N20" s="260"/>
    </row>
    <row r="21" spans="1:14" ht="16.5">
      <c r="A21" s="259"/>
      <c r="B21" s="163">
        <v>17</v>
      </c>
      <c r="C21" s="157" t="s">
        <v>772</v>
      </c>
      <c r="D21" s="164">
        <v>8</v>
      </c>
      <c r="E21" s="164">
        <f t="shared" si="0"/>
        <v>9.6</v>
      </c>
      <c r="F21" s="157" t="s">
        <v>775</v>
      </c>
      <c r="G21" s="164">
        <v>2</v>
      </c>
      <c r="H21" s="164">
        <f t="shared" si="1"/>
        <v>5</v>
      </c>
      <c r="I21" s="175"/>
      <c r="J21" s="176"/>
      <c r="K21" s="177"/>
      <c r="L21" s="170"/>
      <c r="M21" s="171"/>
      <c r="N21" s="260"/>
    </row>
    <row r="22" spans="1:14" ht="16.5">
      <c r="A22" s="259"/>
      <c r="B22" s="163">
        <v>18</v>
      </c>
      <c r="C22" s="157" t="s">
        <v>773</v>
      </c>
      <c r="D22" s="164">
        <v>7</v>
      </c>
      <c r="E22" s="164">
        <f t="shared" si="0"/>
        <v>8.4</v>
      </c>
      <c r="F22" s="178" t="s">
        <v>781</v>
      </c>
      <c r="G22" s="169">
        <v>3</v>
      </c>
      <c r="H22" s="169">
        <f t="shared" si="1"/>
        <v>7.5</v>
      </c>
      <c r="I22" s="175"/>
      <c r="J22" s="175"/>
      <c r="K22" s="179"/>
      <c r="L22" s="170"/>
      <c r="M22" s="171"/>
      <c r="N22" s="260"/>
    </row>
    <row r="23" spans="1:14" ht="16.5">
      <c r="A23" s="259"/>
      <c r="B23" s="163">
        <v>19</v>
      </c>
      <c r="C23" s="157" t="s">
        <v>777</v>
      </c>
      <c r="D23" s="164">
        <v>7</v>
      </c>
      <c r="E23" s="164">
        <f t="shared" si="0"/>
        <v>8.4</v>
      </c>
      <c r="F23" s="157" t="s">
        <v>776</v>
      </c>
      <c r="G23" s="164">
        <v>3</v>
      </c>
      <c r="H23" s="164">
        <f t="shared" si="1"/>
        <v>7.5</v>
      </c>
      <c r="I23" s="175"/>
      <c r="J23" s="175"/>
      <c r="K23" s="179"/>
      <c r="L23" s="170"/>
      <c r="M23" s="171"/>
      <c r="N23" s="260"/>
    </row>
    <row r="24" spans="1:14" ht="16.5">
      <c r="A24" s="259"/>
      <c r="B24" s="163">
        <v>20</v>
      </c>
      <c r="C24" s="157" t="s">
        <v>778</v>
      </c>
      <c r="D24" s="164">
        <v>7</v>
      </c>
      <c r="E24" s="164">
        <f t="shared" si="0"/>
        <v>8.4</v>
      </c>
      <c r="F24" s="172" t="s">
        <v>763</v>
      </c>
      <c r="G24" s="164">
        <v>2</v>
      </c>
      <c r="H24" s="164">
        <f t="shared" si="1"/>
        <v>5</v>
      </c>
      <c r="I24" s="180"/>
      <c r="J24" s="175"/>
      <c r="K24" s="179"/>
      <c r="L24" s="170"/>
      <c r="M24" s="171"/>
      <c r="N24" s="260"/>
    </row>
    <row r="25" spans="1:14" ht="16.5">
      <c r="A25" s="259"/>
      <c r="B25" s="163">
        <v>21</v>
      </c>
      <c r="C25" s="157" t="s">
        <v>774</v>
      </c>
      <c r="D25" s="164">
        <v>8</v>
      </c>
      <c r="E25" s="164">
        <f t="shared" si="0"/>
        <v>9.6</v>
      </c>
      <c r="F25" s="157" t="s">
        <v>779</v>
      </c>
      <c r="G25" s="164">
        <v>2.5</v>
      </c>
      <c r="H25" s="164">
        <f t="shared" si="1"/>
        <v>6.25</v>
      </c>
      <c r="I25" s="181"/>
      <c r="J25" s="175"/>
      <c r="K25" s="179"/>
      <c r="L25" s="170"/>
      <c r="M25" s="171"/>
      <c r="N25" s="260"/>
    </row>
    <row r="26" spans="1:14" ht="16.5">
      <c r="A26" s="259"/>
      <c r="B26" s="163">
        <v>22</v>
      </c>
      <c r="C26" s="157" t="s">
        <v>780</v>
      </c>
      <c r="D26" s="164">
        <v>4</v>
      </c>
      <c r="E26" s="164">
        <f t="shared" si="0"/>
        <v>4.8</v>
      </c>
      <c r="F26" s="157"/>
      <c r="G26" s="157"/>
      <c r="H26" s="157"/>
      <c r="I26" s="175"/>
      <c r="J26" s="175"/>
      <c r="K26" s="179"/>
      <c r="L26" s="170"/>
      <c r="M26" s="171"/>
      <c r="N26" s="260"/>
    </row>
    <row r="27" spans="1:14" ht="16.5">
      <c r="A27" s="259"/>
      <c r="B27" s="163">
        <v>23</v>
      </c>
      <c r="C27" s="157" t="s">
        <v>775</v>
      </c>
      <c r="D27" s="164">
        <v>4</v>
      </c>
      <c r="E27" s="164">
        <f t="shared" si="0"/>
        <v>4.8</v>
      </c>
      <c r="F27" s="157"/>
      <c r="G27" s="157"/>
      <c r="H27" s="157"/>
      <c r="I27" s="175"/>
      <c r="J27" s="175"/>
      <c r="K27" s="179"/>
      <c r="L27" s="170"/>
      <c r="M27" s="171"/>
      <c r="N27" s="260"/>
    </row>
    <row r="28" spans="1:14" ht="16.5">
      <c r="A28" s="259"/>
      <c r="B28" s="163">
        <v>24</v>
      </c>
      <c r="C28" s="157" t="s">
        <v>782</v>
      </c>
      <c r="D28" s="164">
        <v>6</v>
      </c>
      <c r="E28" s="164">
        <f t="shared" si="0"/>
        <v>7.199999999999999</v>
      </c>
      <c r="F28" s="157"/>
      <c r="G28" s="157"/>
      <c r="H28" s="157"/>
      <c r="I28" s="175"/>
      <c r="J28" s="175"/>
      <c r="K28" s="179"/>
      <c r="L28" s="170"/>
      <c r="M28" s="171"/>
      <c r="N28" s="260"/>
    </row>
    <row r="29" spans="1:14" ht="16.5">
      <c r="A29" s="261" t="s">
        <v>220</v>
      </c>
      <c r="B29" s="261"/>
      <c r="C29" s="261"/>
      <c r="D29" s="182">
        <f>SUM(D5:D28)</f>
        <v>163</v>
      </c>
      <c r="E29" s="176">
        <f>SUM(E5:E28)</f>
        <v>195.6</v>
      </c>
      <c r="F29" s="157"/>
      <c r="G29" s="176">
        <f>SUM(G5:G28)</f>
        <v>54.5</v>
      </c>
      <c r="H29" s="176">
        <f>SUM(H5:H28)</f>
        <v>136.25</v>
      </c>
      <c r="I29" s="176"/>
      <c r="J29" s="176">
        <f>SUM(J5:J28)</f>
        <v>26.5</v>
      </c>
      <c r="K29" s="183">
        <f>SUM(K5:K28)</f>
        <v>345.82500000000005</v>
      </c>
      <c r="L29" s="182">
        <v>12</v>
      </c>
      <c r="M29" s="184">
        <f>M5</f>
        <v>42</v>
      </c>
      <c r="N29" s="184">
        <v>36.07</v>
      </c>
    </row>
  </sheetData>
  <sheetProtection/>
  <mergeCells count="10">
    <mergeCell ref="A5:A28"/>
    <mergeCell ref="N5:N28"/>
    <mergeCell ref="A29:C29"/>
    <mergeCell ref="B1:N1"/>
    <mergeCell ref="C2:N2"/>
    <mergeCell ref="C3:E3"/>
    <mergeCell ref="F3:H3"/>
    <mergeCell ref="I3:K3"/>
    <mergeCell ref="L3:M3"/>
    <mergeCell ref="N3:N4"/>
  </mergeCells>
  <printOptions/>
  <pageMargins left="0.7" right="0.7" top="0.75" bottom="0.75" header="0.3" footer="0.3"/>
  <pageSetup firstPageNumber="10" useFirstPageNumber="1" horizontalDpi="600" verticalDpi="600" orientation="landscape" scale="60" r:id="rId1"/>
  <headerFooter>
    <oddFooter>&amp;C&amp;P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user</dc:creator>
  <cp:keywords/>
  <dc:description/>
  <cp:lastModifiedBy>user</cp:lastModifiedBy>
  <cp:lastPrinted>2017-11-07T05:15:01Z</cp:lastPrinted>
  <dcterms:created xsi:type="dcterms:W3CDTF">2014-11-01T18:08:52Z</dcterms:created>
  <dcterms:modified xsi:type="dcterms:W3CDTF">2017-11-07T05:16:30Z</dcterms:modified>
  <cp:category/>
  <cp:version/>
  <cp:contentType/>
  <cp:contentStatus/>
</cp:coreProperties>
</file>